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 firstSheet="2" activeTab="7"/>
  </bookViews>
  <sheets>
    <sheet name="2010TRhist2019" sheetId="14" r:id="rId1"/>
    <sheet name="HistWage" sheetId="13" r:id="rId2"/>
    <sheet name="HistASRMRTPadj" sheetId="12" r:id="rId3"/>
    <sheet name="HistWage2Adj" sheetId="10" r:id="rId4"/>
    <sheet name="HistEarn" sheetId="9" r:id="rId5"/>
    <sheet name="2010TRwage" sheetId="8" r:id="rId6"/>
    <sheet name="2010TRearn" sheetId="5" r:id="rId7"/>
    <sheet name="Sheet1" sheetId="1" r:id="rId8"/>
  </sheets>
  <calcPr calcId="125725"/>
</workbook>
</file>

<file path=xl/calcChain.xml><?xml version="1.0" encoding="utf-8"?>
<calcChain xmlns="http://schemas.openxmlformats.org/spreadsheetml/2006/main">
  <c r="AL35" i="1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B18"/>
  <c r="AB17"/>
  <c r="AB16"/>
  <c r="AB15"/>
  <c r="AB14"/>
  <c r="AB13"/>
  <c r="AB12"/>
  <c r="AB11"/>
  <c r="AB10"/>
  <c r="AB9"/>
  <c r="AB8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D35"/>
  <c r="D34"/>
  <c r="D33"/>
  <c r="D32"/>
  <c r="D31"/>
  <c r="D30"/>
  <c r="D29"/>
  <c r="D28"/>
  <c r="D27"/>
  <c r="D26"/>
  <c r="D25"/>
  <c r="D24"/>
  <c r="D23"/>
  <c r="D22"/>
  <c r="D21"/>
  <c r="D20"/>
  <c r="D19"/>
  <c r="D8"/>
  <c r="G35"/>
  <c r="G34"/>
  <c r="G33"/>
  <c r="G32"/>
  <c r="G31"/>
  <c r="G30"/>
  <c r="G29"/>
  <c r="G28"/>
  <c r="G27"/>
  <c r="G26"/>
  <c r="G25"/>
  <c r="G24"/>
  <c r="G23"/>
  <c r="G22"/>
  <c r="G21"/>
  <c r="G20"/>
  <c r="G19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W45"/>
  <c r="W43"/>
  <c r="A45"/>
  <c r="A44"/>
  <c r="A43"/>
  <c r="W14"/>
  <c r="W13"/>
  <c r="W12"/>
  <c r="W11"/>
  <c r="W10"/>
  <c r="W9"/>
  <c r="W8"/>
  <c r="A9"/>
  <c r="A10"/>
  <c r="A11"/>
  <c r="A12"/>
  <c r="A13"/>
  <c r="A14"/>
  <c r="W24"/>
  <c r="W23"/>
  <c r="W22"/>
  <c r="W21"/>
  <c r="W20"/>
  <c r="W19"/>
  <c r="W18"/>
  <c r="W17"/>
  <c r="W16"/>
  <c r="W15"/>
  <c r="A17"/>
  <c r="A18"/>
  <c r="A19"/>
  <c r="A20"/>
  <c r="A21"/>
  <c r="A22"/>
  <c r="A23"/>
  <c r="A24"/>
  <c r="W44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A26"/>
  <c r="A27"/>
  <c r="A28"/>
  <c r="A29"/>
  <c r="A30"/>
  <c r="A31"/>
  <c r="A32"/>
  <c r="A33"/>
  <c r="A34"/>
  <c r="A35"/>
  <c r="A36"/>
  <c r="A37"/>
  <c r="A38"/>
  <c r="A39"/>
  <c r="A40"/>
  <c r="A41"/>
  <c r="A42"/>
</calcChain>
</file>

<file path=xl/sharedStrings.xml><?xml version="1.0" encoding="utf-8"?>
<sst xmlns="http://schemas.openxmlformats.org/spreadsheetml/2006/main" count="90" uniqueCount="61">
  <si>
    <t>Year</t>
  </si>
  <si>
    <t>Taxable</t>
  </si>
  <si>
    <t>Wages</t>
  </si>
  <si>
    <t>Covered</t>
  </si>
  <si>
    <t>Ratio</t>
  </si>
  <si>
    <t>oasdi_tw</t>
  </si>
  <si>
    <t>wsca</t>
  </si>
  <si>
    <t>The numbers below are used to draw the vertical line separating the historical from the projected.</t>
  </si>
  <si>
    <t>OASDI</t>
  </si>
  <si>
    <t>Age/Sex</t>
  </si>
  <si>
    <t>Effect</t>
  </si>
  <si>
    <t>A/S-Adj</t>
  </si>
  <si>
    <t>Tax Ratio</t>
  </si>
  <si>
    <t>Relmax</t>
  </si>
  <si>
    <t>Taxable Ratio</t>
  </si>
  <si>
    <t>oasdise_ti</t>
  </si>
  <si>
    <t>hise_ti</t>
  </si>
  <si>
    <t>NA</t>
  </si>
  <si>
    <t>rtaxearn</t>
  </si>
  <si>
    <t>Tot Cov</t>
  </si>
  <si>
    <t>Earn</t>
  </si>
  <si>
    <t>Tot Tax</t>
  </si>
  <si>
    <t>Taxable Ratios for OASDI Wages and Earnings (dollar amounts in billions)</t>
  </si>
  <si>
    <t>Wage Taxable</t>
  </si>
  <si>
    <t>rtaxws</t>
  </si>
  <si>
    <t>Earnings</t>
  </si>
  <si>
    <t>rtaxwsas</t>
  </si>
  <si>
    <t>Adjustment</t>
  </si>
  <si>
    <t>A/S +</t>
  </si>
  <si>
    <t>Relmax-Adj</t>
  </si>
  <si>
    <t>rtaxasrmadj</t>
  </si>
  <si>
    <t>Taxable Earnings</t>
  </si>
  <si>
    <t>Ratios</t>
  </si>
  <si>
    <t>ter</t>
  </si>
  <si>
    <t>rtp</t>
  </si>
  <si>
    <t>trend</t>
  </si>
  <si>
    <t>indtr</t>
  </si>
  <si>
    <t>rtp-1</t>
  </si>
  <si>
    <t>Latest Historical Data</t>
  </si>
  <si>
    <t>taxable ws</t>
  </si>
  <si>
    <t>cvrd ws</t>
  </si>
  <si>
    <t>HI taxable</t>
  </si>
  <si>
    <t>SE earn</t>
  </si>
  <si>
    <t>taxable SE</t>
  </si>
  <si>
    <t>Wage</t>
  </si>
  <si>
    <t>(taxmax/</t>
  </si>
  <si>
    <t>avg cvrd ws)</t>
  </si>
  <si>
    <t>at relmax</t>
  </si>
  <si>
    <t>using one yr's dist</t>
  </si>
  <si>
    <t>Business</t>
  </si>
  <si>
    <t>Cycle</t>
  </si>
  <si>
    <t>Variable</t>
  </si>
  <si>
    <t>Time</t>
  </si>
  <si>
    <t>Trend</t>
  </si>
  <si>
    <t>Top Marginal</t>
  </si>
  <si>
    <t>Income Tax</t>
  </si>
  <si>
    <t>Rate</t>
  </si>
  <si>
    <t>Ratio Adjusted</t>
  </si>
  <si>
    <t xml:space="preserve">for a/s, relmax </t>
  </si>
  <si>
    <t>and Bus. Cycle</t>
  </si>
  <si>
    <t>2010 TR Alt 2 Projected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</si>
</sst>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000"/>
    <numFmt numFmtId="168" formatCode="0.000000"/>
    <numFmt numFmtId="169" formatCode="0.0"/>
  </numFmts>
  <fonts count="5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0" borderId="1" xfId="0" applyBorder="1"/>
    <xf numFmtId="0" fontId="0" fillId="0" borderId="0" xfId="0" applyBorder="1"/>
    <xf numFmtId="169" fontId="0" fillId="0" borderId="0" xfId="0" applyNumberFormat="1" applyBorder="1"/>
    <xf numFmtId="0" fontId="0" fillId="0" borderId="2" xfId="0" applyBorder="1"/>
    <xf numFmtId="0" fontId="0" fillId="0" borderId="3" xfId="0" applyBorder="1"/>
    <xf numFmtId="169" fontId="0" fillId="0" borderId="0" xfId="0" applyNumberFormat="1" applyFill="1" applyBorder="1"/>
    <xf numFmtId="0" fontId="0" fillId="0" borderId="4" xfId="0" applyBorder="1"/>
    <xf numFmtId="0" fontId="0" fillId="0" borderId="0" xfId="0" applyFill="1" applyBorder="1"/>
    <xf numFmtId="0" fontId="0" fillId="0" borderId="0" xfId="0" quotePrefix="1"/>
    <xf numFmtId="165" fontId="1" fillId="0" borderId="0" xfId="0" applyNumberFormat="1" applyFont="1"/>
    <xf numFmtId="165" fontId="0" fillId="0" borderId="0" xfId="0" applyNumberFormat="1" applyBorder="1"/>
    <xf numFmtId="0" fontId="0" fillId="0" borderId="5" xfId="0" applyBorder="1"/>
    <xf numFmtId="168" fontId="0" fillId="0" borderId="0" xfId="0" applyNumberFormat="1" applyBorder="1"/>
    <xf numFmtId="164" fontId="0" fillId="0" borderId="0" xfId="0" applyNumberFormat="1" applyBorder="1"/>
    <xf numFmtId="0" fontId="0" fillId="0" borderId="3" xfId="0" applyFill="1" applyBorder="1"/>
    <xf numFmtId="0" fontId="4" fillId="0" borderId="0" xfId="0" applyFont="1" applyBorder="1"/>
    <xf numFmtId="0" fontId="4" fillId="0" borderId="3" xfId="0" applyFont="1" applyBorder="1"/>
    <xf numFmtId="0" fontId="0" fillId="0" borderId="0" xfId="0" applyFont="1" applyFill="1" applyBorder="1"/>
    <xf numFmtId="0" fontId="4" fillId="0" borderId="0" xfId="0" applyFont="1" applyFill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/>
    <xf numFmtId="0" fontId="4" fillId="0" borderId="6" xfId="0" applyFont="1" applyBorder="1"/>
    <xf numFmtId="0" fontId="0" fillId="0" borderId="6" xfId="0" applyFont="1" applyFill="1" applyBorder="1"/>
    <xf numFmtId="0" fontId="1" fillId="0" borderId="6" xfId="0" applyFont="1" applyBorder="1"/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3" xfId="0" applyFont="1" applyBorder="1"/>
    <xf numFmtId="0" fontId="0" fillId="0" borderId="3" xfId="0" applyFont="1" applyFill="1" applyBorder="1"/>
    <xf numFmtId="0" fontId="0" fillId="0" borderId="1" xfId="0" applyFill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Border="1"/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1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5.xml"/><Relationship Id="rId10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7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Ratio of OASDI Taxable to Covered Wages Adjusted for Age/Sex, Relmax and Bus Cycle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(Historical Data thru 2010, 2019 Ratio from 2010 TR Alt 2)
</a:t>
            </a:r>
          </a:p>
        </c:rich>
      </c:tx>
      <c:layout>
        <c:manualLayout>
          <c:xMode val="edge"/>
          <c:yMode val="edge"/>
          <c:x val="0.14428416447944009"/>
          <c:y val="8.700380641653071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55555555555556E-2"/>
          <c:y val="0.12562814070351758"/>
          <c:w val="0.87444444444444447"/>
          <c:h val="0.72026800670016755"/>
        </c:manualLayout>
      </c:layout>
      <c:scatterChart>
        <c:scatterStyle val="lineMarker"/>
        <c:ser>
          <c:idx val="2"/>
          <c:order val="0"/>
          <c:tx>
            <c:v>Ratio of Taxable to Covered Wages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Sheet1!$A$8:$A$44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xVal>
          <c:yVal>
            <c:numRef>
              <c:f>Sheet1!$AL$8:$AL$44</c:f>
              <c:numCache>
                <c:formatCode>0.0000</c:formatCode>
                <c:ptCount val="37"/>
                <c:pt idx="2">
                  <c:v>0.89182849835633782</c:v>
                </c:pt>
                <c:pt idx="3">
                  <c:v>0.88971988785902489</c:v>
                </c:pt>
                <c:pt idx="4">
                  <c:v>0.88325075813423848</c:v>
                </c:pt>
                <c:pt idx="5">
                  <c:v>0.87346906207399067</c:v>
                </c:pt>
                <c:pt idx="6">
                  <c:v>0.88104423025006595</c:v>
                </c:pt>
                <c:pt idx="7">
                  <c:v>0.87602512299676871</c:v>
                </c:pt>
                <c:pt idx="8">
                  <c:v>0.87489751471986055</c:v>
                </c:pt>
                <c:pt idx="9">
                  <c:v>0.86935844839003984</c:v>
                </c:pt>
                <c:pt idx="10">
                  <c:v>0.87217479240519236</c:v>
                </c:pt>
                <c:pt idx="11">
                  <c:v>0.87159799083229039</c:v>
                </c:pt>
                <c:pt idx="12">
                  <c:v>0.86470471489756406</c:v>
                </c:pt>
                <c:pt idx="13">
                  <c:v>0.86563919840579362</c:v>
                </c:pt>
                <c:pt idx="14">
                  <c:v>0.86426340681312175</c:v>
                </c:pt>
                <c:pt idx="15">
                  <c:v>0.86252285911841975</c:v>
                </c:pt>
                <c:pt idx="16">
                  <c:v>0.86018449211704251</c:v>
                </c:pt>
                <c:pt idx="17">
                  <c:v>0.85232780207718062</c:v>
                </c:pt>
                <c:pt idx="18">
                  <c:v>0.86239561644605645</c:v>
                </c:pt>
                <c:pt idx="19">
                  <c:v>0.86993120664628809</c:v>
                </c:pt>
                <c:pt idx="20">
                  <c:v>0.86967809090239145</c:v>
                </c:pt>
                <c:pt idx="21">
                  <c:v>0.8658678311193847</c:v>
                </c:pt>
                <c:pt idx="22">
                  <c:v>0.86270233346525227</c:v>
                </c:pt>
                <c:pt idx="23">
                  <c:v>0.86085885762587888</c:v>
                </c:pt>
                <c:pt idx="24">
                  <c:v>0.85164190392943162</c:v>
                </c:pt>
                <c:pt idx="25">
                  <c:v>0.8567514210762821</c:v>
                </c:pt>
                <c:pt idx="26">
                  <c:v>0.85692890929934429</c:v>
                </c:pt>
                <c:pt idx="27">
                  <c:v>0.85148194799535248</c:v>
                </c:pt>
                <c:pt idx="36">
                  <c:v>0.84419999999999995</c:v>
                </c:pt>
              </c:numCache>
            </c:numRef>
          </c:yVal>
        </c:ser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Sheet1!$A$54:$A$55</c:f>
              <c:numCache>
                <c:formatCode>General</c:formatCode>
                <c:ptCount val="2"/>
                <c:pt idx="0">
                  <c:v>2010</c:v>
                </c:pt>
                <c:pt idx="1">
                  <c:v>2010</c:v>
                </c:pt>
              </c:numCache>
            </c:numRef>
          </c:xVal>
          <c:yVal>
            <c:numRef>
              <c:f>Sheet1!$U$51:$U$52</c:f>
              <c:numCache>
                <c:formatCode>General</c:formatCode>
                <c:ptCount val="2"/>
                <c:pt idx="0">
                  <c:v>0.82</c:v>
                </c:pt>
                <c:pt idx="1">
                  <c:v>0.92</c:v>
                </c:pt>
              </c:numCache>
            </c:numRef>
          </c:yVal>
        </c:ser>
        <c:axId val="68287872"/>
        <c:axId val="69011328"/>
      </c:scatterChart>
      <c:valAx>
        <c:axId val="68287872"/>
        <c:scaling>
          <c:orientation val="minMax"/>
          <c:max val="2019"/>
          <c:min val="1983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387343248760564"/>
              <c:y val="0.898858075040783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1328"/>
        <c:crosses val="autoZero"/>
        <c:crossBetween val="midCat"/>
        <c:majorUnit val="3"/>
      </c:valAx>
      <c:valAx>
        <c:axId val="69011328"/>
        <c:scaling>
          <c:orientation val="minMax"/>
          <c:max val="0.92"/>
          <c:min val="0.8300000000000002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4567699836867862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878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3529091897770522"/>
          <c:w val="0.63633000874890644"/>
          <c:h val="5.65524741707449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3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Ratio of OASDI Taxable</a:t>
            </a:r>
            <a:r>
              <a:rPr lang="en-US" baseline="0"/>
              <a:t> to Covered Wages</a:t>
            </a:r>
            <a:r>
              <a:rPr lang="en-US"/>
              <a:t>
</a:t>
            </a:r>
          </a:p>
        </c:rich>
      </c:tx>
      <c:layout>
        <c:manualLayout>
          <c:xMode val="edge"/>
          <c:yMode val="edge"/>
          <c:x val="0.31742508324084351"/>
          <c:y val="8.700380641653071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251942286348501E-2"/>
          <c:y val="7.8726968174204354E-2"/>
          <c:w val="0.87569367369589346"/>
          <c:h val="0.72026800670016755"/>
        </c:manualLayout>
      </c:layout>
      <c:scatterChart>
        <c:scatterStyle val="lineMarker"/>
        <c:ser>
          <c:idx val="2"/>
          <c:order val="0"/>
          <c:tx>
            <c:v>Taxable Wage Ratio (unadjusted)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Sheet1!$A$10:$A$35</c:f>
              <c:numCache>
                <c:formatCode>General</c:formatCod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numCache>
            </c:numRef>
          </c:xVal>
          <c:yVal>
            <c:numRef>
              <c:f>Sheet1!$J$10:$J$35</c:f>
              <c:numCache>
                <c:formatCode>General</c:formatCode>
                <c:ptCount val="26"/>
                <c:pt idx="0">
                  <c:v>0.89918553040390581</c:v>
                </c:pt>
                <c:pt idx="1">
                  <c:v>0.89883562710984166</c:v>
                </c:pt>
                <c:pt idx="2">
                  <c:v>0.89203772117441182</c:v>
                </c:pt>
                <c:pt idx="3">
                  <c:v>0.87700438950103021</c:v>
                </c:pt>
                <c:pt idx="4">
                  <c:v>0.88715343915343914</c:v>
                </c:pt>
                <c:pt idx="5">
                  <c:v>0.88531708094327599</c:v>
                </c:pt>
                <c:pt idx="6">
                  <c:v>0.88946896793548147</c:v>
                </c:pt>
                <c:pt idx="7">
                  <c:v>0.88050337675757473</c:v>
                </c:pt>
                <c:pt idx="8">
                  <c:v>0.88411833813948526</c:v>
                </c:pt>
                <c:pt idx="9">
                  <c:v>0.88241276650825651</c:v>
                </c:pt>
                <c:pt idx="10">
                  <c:v>0.87017423702983898</c:v>
                </c:pt>
                <c:pt idx="11">
                  <c:v>0.86656711960579358</c:v>
                </c:pt>
                <c:pt idx="12">
                  <c:v>0.86016458526878437</c:v>
                </c:pt>
                <c:pt idx="13">
                  <c:v>0.85371332548050805</c:v>
                </c:pt>
                <c:pt idx="14">
                  <c:v>0.84973463162154184</c:v>
                </c:pt>
                <c:pt idx="15">
                  <c:v>0.84122095618715598</c:v>
                </c:pt>
                <c:pt idx="16">
                  <c:v>0.85735481365954402</c:v>
                </c:pt>
                <c:pt idx="17">
                  <c:v>0.87177908657962677</c:v>
                </c:pt>
                <c:pt idx="18">
                  <c:v>0.87050025887972271</c:v>
                </c:pt>
                <c:pt idx="19">
                  <c:v>0.85938048654877053</c:v>
                </c:pt>
                <c:pt idx="20">
                  <c:v>0.8530412581089859</c:v>
                </c:pt>
                <c:pt idx="21">
                  <c:v>0.85078230540393662</c:v>
                </c:pt>
                <c:pt idx="22">
                  <c:v>0.84074486178107788</c:v>
                </c:pt>
                <c:pt idx="23">
                  <c:v>0.85215042578511779</c:v>
                </c:pt>
                <c:pt idx="24">
                  <c:v>0.86861601860278281</c:v>
                </c:pt>
                <c:pt idx="25">
                  <c:v>0.85882808756900364</c:v>
                </c:pt>
              </c:numCache>
            </c:numRef>
          </c:yVal>
        </c:ser>
        <c:axId val="68067328"/>
        <c:axId val="68069632"/>
      </c:scatterChart>
      <c:valAx>
        <c:axId val="68067328"/>
        <c:scaling>
          <c:orientation val="minMax"/>
          <c:max val="2010"/>
          <c:min val="1985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898858075040783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69632"/>
        <c:crosses val="autoZero"/>
        <c:crossBetween val="midCat"/>
        <c:majorUnit val="2"/>
      </c:valAx>
      <c:valAx>
        <c:axId val="68069632"/>
        <c:scaling>
          <c:orientation val="minMax"/>
          <c:max val="0.91"/>
          <c:min val="0.8300000000000005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56769983686786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673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640029596744359E-2"/>
          <c:y val="0.87656334964654703"/>
          <c:w val="0.32660753143925825"/>
          <c:h val="0.105560622214229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6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OASDI Taxable Ratios for Wages (age/sex</a:t>
            </a:r>
            <a:r>
              <a:rPr lang="en-US" baseline="0"/>
              <a:t>, relmax and business cycle-adjusted</a:t>
            </a:r>
            <a:r>
              <a:rPr lang="en-US"/>
              <a:t>)
</a:t>
            </a:r>
          </a:p>
        </c:rich>
      </c:tx>
      <c:layout>
        <c:manualLayout>
          <c:xMode val="edge"/>
          <c:yMode val="edge"/>
          <c:x val="0.17832038475767664"/>
          <c:y val="1.08754052802223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449500554938962E-2"/>
          <c:y val="0.12562814070351758"/>
          <c:w val="0.87236403995560485"/>
          <c:h val="0.67001675041876052"/>
        </c:manualLayout>
      </c:layout>
      <c:scatterChart>
        <c:scatterStyle val="lineMarker"/>
        <c:ser>
          <c:idx val="2"/>
          <c:order val="0"/>
          <c:tx>
            <c:v>Taxable Wage Ratio (age/sex- and relmax- and bus cyc-adj)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Sheet1!$A$8:$A$35</c:f>
              <c:numCache>
                <c:formatCode>General</c:formatCod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xVal>
          <c:yVal>
            <c:numRef>
              <c:f>Sheet1!$AL$8:$AL$35</c:f>
              <c:numCache>
                <c:formatCode>0.0000</c:formatCode>
                <c:ptCount val="28"/>
                <c:pt idx="2">
                  <c:v>0.89182849835633782</c:v>
                </c:pt>
                <c:pt idx="3">
                  <c:v>0.88971988785902489</c:v>
                </c:pt>
                <c:pt idx="4">
                  <c:v>0.88325075813423848</c:v>
                </c:pt>
                <c:pt idx="5">
                  <c:v>0.87346906207399067</c:v>
                </c:pt>
                <c:pt idx="6">
                  <c:v>0.88104423025006595</c:v>
                </c:pt>
                <c:pt idx="7">
                  <c:v>0.87602512299676871</c:v>
                </c:pt>
                <c:pt idx="8">
                  <c:v>0.87489751471986055</c:v>
                </c:pt>
                <c:pt idx="9">
                  <c:v>0.86935844839003984</c:v>
                </c:pt>
                <c:pt idx="10">
                  <c:v>0.87217479240519236</c:v>
                </c:pt>
                <c:pt idx="11">
                  <c:v>0.87159799083229039</c:v>
                </c:pt>
                <c:pt idx="12">
                  <c:v>0.86470471489756406</c:v>
                </c:pt>
                <c:pt idx="13">
                  <c:v>0.86563919840579362</c:v>
                </c:pt>
                <c:pt idx="14">
                  <c:v>0.86426340681312175</c:v>
                </c:pt>
                <c:pt idx="15">
                  <c:v>0.86252285911841975</c:v>
                </c:pt>
                <c:pt idx="16">
                  <c:v>0.86018449211704251</c:v>
                </c:pt>
                <c:pt idx="17">
                  <c:v>0.85232780207718062</c:v>
                </c:pt>
                <c:pt idx="18">
                  <c:v>0.86239561644605645</c:v>
                </c:pt>
                <c:pt idx="19">
                  <c:v>0.86993120664628809</c:v>
                </c:pt>
                <c:pt idx="20">
                  <c:v>0.86967809090239145</c:v>
                </c:pt>
                <c:pt idx="21">
                  <c:v>0.8658678311193847</c:v>
                </c:pt>
                <c:pt idx="22">
                  <c:v>0.86270233346525227</c:v>
                </c:pt>
                <c:pt idx="23">
                  <c:v>0.86085885762587888</c:v>
                </c:pt>
                <c:pt idx="24">
                  <c:v>0.85164190392943162</c:v>
                </c:pt>
                <c:pt idx="25">
                  <c:v>0.8567514210762821</c:v>
                </c:pt>
                <c:pt idx="26">
                  <c:v>0.85692890929934429</c:v>
                </c:pt>
                <c:pt idx="27">
                  <c:v>0.85148194799535248</c:v>
                </c:pt>
              </c:numCache>
            </c:numRef>
          </c:yVal>
        </c:ser>
        <c:axId val="68065920"/>
        <c:axId val="68080768"/>
      </c:scatterChart>
      <c:valAx>
        <c:axId val="68065920"/>
        <c:scaling>
          <c:orientation val="minMax"/>
          <c:max val="2010"/>
          <c:min val="1985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898858010395759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80768"/>
        <c:crosses val="autoZero"/>
        <c:crossBetween val="midCat"/>
        <c:majorUnit val="2"/>
      </c:valAx>
      <c:valAx>
        <c:axId val="68080768"/>
        <c:scaling>
          <c:orientation val="minMax"/>
          <c:max val="0.9"/>
          <c:min val="0.8400000000000000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567699380714665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659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680355160932297E-2"/>
          <c:y val="0.92659049971694718"/>
          <c:w val="0.83462819089900109"/>
          <c:h val="7.1778086562709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5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Ratio of OASDI Taxable</a:t>
            </a:r>
            <a:r>
              <a:rPr lang="en-US" baseline="0"/>
              <a:t> to Covered Wages</a:t>
            </a:r>
            <a:r>
              <a:rPr lang="en-US"/>
              <a:t>
</a:t>
            </a:r>
          </a:p>
        </c:rich>
      </c:tx>
      <c:layout>
        <c:manualLayout>
          <c:xMode val="edge"/>
          <c:yMode val="edge"/>
          <c:x val="0.31742508324084351"/>
          <c:y val="8.700380641653071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251942286348501E-2"/>
          <c:y val="7.8726968174204354E-2"/>
          <c:w val="0.87569367369589346"/>
          <c:h val="0.72026800670016755"/>
        </c:manualLayout>
      </c:layout>
      <c:scatterChart>
        <c:scatterStyle val="lineMarker"/>
        <c:ser>
          <c:idx val="0"/>
          <c:order val="0"/>
          <c:tx>
            <c:v>Taxable Wage Ratio (age/sex-adjusted)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Sheet1!$A$10:$A$35</c:f>
              <c:numCache>
                <c:formatCode>General</c:formatCod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numCache>
            </c:numRef>
          </c:xVal>
          <c:yVal>
            <c:numRef>
              <c:f>Sheet1!$L$10:$L$35</c:f>
              <c:numCache>
                <c:formatCode>General</c:formatCode>
                <c:ptCount val="26"/>
                <c:pt idx="0">
                  <c:v>0.89092853040390585</c:v>
                </c:pt>
                <c:pt idx="1">
                  <c:v>0.89037962710984164</c:v>
                </c:pt>
                <c:pt idx="2">
                  <c:v>0.88379872117441183</c:v>
                </c:pt>
                <c:pt idx="3">
                  <c:v>0.86884638950103021</c:v>
                </c:pt>
                <c:pt idx="4">
                  <c:v>0.87955743915343909</c:v>
                </c:pt>
                <c:pt idx="5">
                  <c:v>0.87842308094327604</c:v>
                </c:pt>
                <c:pt idx="6">
                  <c:v>0.88352596793548144</c:v>
                </c:pt>
                <c:pt idx="7">
                  <c:v>0.87541237675757477</c:v>
                </c:pt>
                <c:pt idx="8">
                  <c:v>0.88044533813948522</c:v>
                </c:pt>
                <c:pt idx="9">
                  <c:v>0.88031776650825655</c:v>
                </c:pt>
                <c:pt idx="10">
                  <c:v>0.86887423702983901</c:v>
                </c:pt>
                <c:pt idx="11">
                  <c:v>0.86656711960579358</c:v>
                </c:pt>
                <c:pt idx="12">
                  <c:v>0.86136458526878434</c:v>
                </c:pt>
                <c:pt idx="13">
                  <c:v>0.85591332548050802</c:v>
                </c:pt>
                <c:pt idx="14">
                  <c:v>0.85333463162154188</c:v>
                </c:pt>
                <c:pt idx="15">
                  <c:v>0.84582095618715603</c:v>
                </c:pt>
                <c:pt idx="16">
                  <c:v>0.86299881365954412</c:v>
                </c:pt>
                <c:pt idx="17">
                  <c:v>0.87822408657962681</c:v>
                </c:pt>
                <c:pt idx="18">
                  <c:v>0.87776725887972273</c:v>
                </c:pt>
                <c:pt idx="19">
                  <c:v>0.86726748654877062</c:v>
                </c:pt>
                <c:pt idx="20">
                  <c:v>0.86133325810898598</c:v>
                </c:pt>
                <c:pt idx="21">
                  <c:v>0.85940130540393667</c:v>
                </c:pt>
                <c:pt idx="22">
                  <c:v>0.84952886178107789</c:v>
                </c:pt>
                <c:pt idx="23">
                  <c:v>0.86200542578511785</c:v>
                </c:pt>
                <c:pt idx="24">
                  <c:v>0.87911101860278285</c:v>
                </c:pt>
                <c:pt idx="25">
                  <c:v>0.86972308756900374</c:v>
                </c:pt>
              </c:numCache>
            </c:numRef>
          </c:yVal>
        </c:ser>
        <c:ser>
          <c:idx val="2"/>
          <c:order val="1"/>
          <c:tx>
            <c:v>Taxable Wage Ratio (unadjusted)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Sheet1!$A$10:$A$35</c:f>
              <c:numCache>
                <c:formatCode>General</c:formatCod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numCache>
            </c:numRef>
          </c:xVal>
          <c:yVal>
            <c:numRef>
              <c:f>Sheet1!$J$10:$J$35</c:f>
              <c:numCache>
                <c:formatCode>General</c:formatCode>
                <c:ptCount val="26"/>
                <c:pt idx="0">
                  <c:v>0.89918553040390581</c:v>
                </c:pt>
                <c:pt idx="1">
                  <c:v>0.89883562710984166</c:v>
                </c:pt>
                <c:pt idx="2">
                  <c:v>0.89203772117441182</c:v>
                </c:pt>
                <c:pt idx="3">
                  <c:v>0.87700438950103021</c:v>
                </c:pt>
                <c:pt idx="4">
                  <c:v>0.88715343915343914</c:v>
                </c:pt>
                <c:pt idx="5">
                  <c:v>0.88531708094327599</c:v>
                </c:pt>
                <c:pt idx="6">
                  <c:v>0.88946896793548147</c:v>
                </c:pt>
                <c:pt idx="7">
                  <c:v>0.88050337675757473</c:v>
                </c:pt>
                <c:pt idx="8">
                  <c:v>0.88411833813948526</c:v>
                </c:pt>
                <c:pt idx="9">
                  <c:v>0.88241276650825651</c:v>
                </c:pt>
                <c:pt idx="10">
                  <c:v>0.87017423702983898</c:v>
                </c:pt>
                <c:pt idx="11">
                  <c:v>0.86656711960579358</c:v>
                </c:pt>
                <c:pt idx="12">
                  <c:v>0.86016458526878437</c:v>
                </c:pt>
                <c:pt idx="13">
                  <c:v>0.85371332548050805</c:v>
                </c:pt>
                <c:pt idx="14">
                  <c:v>0.84973463162154184</c:v>
                </c:pt>
                <c:pt idx="15">
                  <c:v>0.84122095618715598</c:v>
                </c:pt>
                <c:pt idx="16">
                  <c:v>0.85735481365954402</c:v>
                </c:pt>
                <c:pt idx="17">
                  <c:v>0.87177908657962677</c:v>
                </c:pt>
                <c:pt idx="18">
                  <c:v>0.87050025887972271</c:v>
                </c:pt>
                <c:pt idx="19">
                  <c:v>0.85938048654877053</c:v>
                </c:pt>
                <c:pt idx="20">
                  <c:v>0.8530412581089859</c:v>
                </c:pt>
                <c:pt idx="21">
                  <c:v>0.85078230540393662</c:v>
                </c:pt>
                <c:pt idx="22">
                  <c:v>0.84074486178107788</c:v>
                </c:pt>
                <c:pt idx="23">
                  <c:v>0.85215042578511779</c:v>
                </c:pt>
                <c:pt idx="24">
                  <c:v>0.86861601860278281</c:v>
                </c:pt>
                <c:pt idx="25">
                  <c:v>0.85882808756900364</c:v>
                </c:pt>
              </c:numCache>
            </c:numRef>
          </c:yVal>
        </c:ser>
        <c:ser>
          <c:idx val="1"/>
          <c:order val="2"/>
          <c:tx>
            <c:v>Taxable Wage Ratio (age/sex- and relmax-adj)</c:v>
          </c:tx>
          <c:xVal>
            <c:numRef>
              <c:f>Sheet1!$A$10:$A$35</c:f>
              <c:numCache>
                <c:formatCode>General</c:formatCod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numCache>
            </c:numRef>
          </c:xVal>
          <c:yVal>
            <c:numRef>
              <c:f>Sheet1!$Q$10:$Q$35</c:f>
              <c:numCache>
                <c:formatCode>General</c:formatCode>
                <c:ptCount val="26"/>
                <c:pt idx="0">
                  <c:v>0.89275767075633783</c:v>
                </c:pt>
                <c:pt idx="1">
                  <c:v>0.89047154625902492</c:v>
                </c:pt>
                <c:pt idx="2">
                  <c:v>0.88397254413423854</c:v>
                </c:pt>
                <c:pt idx="3">
                  <c:v>0.87267079647399071</c:v>
                </c:pt>
                <c:pt idx="4">
                  <c:v>0.8794966522500659</c:v>
                </c:pt>
                <c:pt idx="5">
                  <c:v>0.87621092619676866</c:v>
                </c:pt>
                <c:pt idx="6">
                  <c:v>0.87965567191986049</c:v>
                </c:pt>
                <c:pt idx="7">
                  <c:v>0.87292155319003983</c:v>
                </c:pt>
                <c:pt idx="8">
                  <c:v>0.8754263484051924</c:v>
                </c:pt>
                <c:pt idx="9">
                  <c:v>0.87295257123229042</c:v>
                </c:pt>
                <c:pt idx="10">
                  <c:v>0.86666909889756405</c:v>
                </c:pt>
                <c:pt idx="11">
                  <c:v>0.86656711960579358</c:v>
                </c:pt>
                <c:pt idx="12">
                  <c:v>0.86326854641312178</c:v>
                </c:pt>
                <c:pt idx="13">
                  <c:v>0.86002311791841979</c:v>
                </c:pt>
                <c:pt idx="14">
                  <c:v>0.85562496291704249</c:v>
                </c:pt>
                <c:pt idx="15">
                  <c:v>0.84984213687718058</c:v>
                </c:pt>
                <c:pt idx="16">
                  <c:v>0.86186776644605645</c:v>
                </c:pt>
                <c:pt idx="17">
                  <c:v>0.87028420144628804</c:v>
                </c:pt>
                <c:pt idx="18">
                  <c:v>0.86994741170239143</c:v>
                </c:pt>
                <c:pt idx="19">
                  <c:v>0.86445334951938468</c:v>
                </c:pt>
                <c:pt idx="20">
                  <c:v>0.86045298866525233</c:v>
                </c:pt>
                <c:pt idx="21">
                  <c:v>0.8584240224258789</c:v>
                </c:pt>
                <c:pt idx="22">
                  <c:v>0.8502192895294316</c:v>
                </c:pt>
                <c:pt idx="23">
                  <c:v>0.85936814947628215</c:v>
                </c:pt>
                <c:pt idx="24">
                  <c:v>0.86752125569934424</c:v>
                </c:pt>
                <c:pt idx="25">
                  <c:v>0.86193838279535251</c:v>
                </c:pt>
              </c:numCache>
            </c:numRef>
          </c:yVal>
        </c:ser>
        <c:axId val="69210496"/>
        <c:axId val="69212800"/>
      </c:scatterChart>
      <c:valAx>
        <c:axId val="69210496"/>
        <c:scaling>
          <c:orientation val="minMax"/>
          <c:max val="2010"/>
          <c:min val="1985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898858075040783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12800"/>
        <c:crosses val="autoZero"/>
        <c:crossBetween val="midCat"/>
        <c:majorUnit val="2"/>
      </c:valAx>
      <c:valAx>
        <c:axId val="69212800"/>
        <c:scaling>
          <c:orientation val="minMax"/>
          <c:max val="0.91"/>
          <c:min val="0.83000000000000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56769983686786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104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640029596744359E-2"/>
          <c:y val="0.87656334964654703"/>
          <c:w val="0.32660753143925825"/>
          <c:h val="0.105560622214229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Ratio of OASDI Taxable to Covered Earnings
</a:t>
            </a:r>
          </a:p>
        </c:rich>
      </c:tx>
      <c:layout>
        <c:manualLayout>
          <c:xMode val="edge"/>
          <c:yMode val="edge"/>
          <c:x val="0.33370329263780985"/>
          <c:y val="2.17509516041326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669256381798006E-2"/>
          <c:y val="0.12562814070351758"/>
          <c:w val="0.876803551609323"/>
          <c:h val="0.72026800670016755"/>
        </c:manualLayout>
      </c:layout>
      <c:scatterChart>
        <c:scatterStyle val="lineMarker"/>
        <c:ser>
          <c:idx val="2"/>
          <c:order val="0"/>
          <c:tx>
            <c:v>Taxable Earnings Ratio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Sheet1!$A$8:$A$35</c:f>
              <c:numCache>
                <c:formatCode>General</c:formatCod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xVal>
          <c:yVal>
            <c:numRef>
              <c:f>Sheet1!$H$8:$H$35</c:f>
              <c:numCache>
                <c:formatCode>General</c:formatCode>
                <c:ptCount val="28"/>
                <c:pt idx="0">
                  <c:v>0.90026002971768193</c:v>
                </c:pt>
                <c:pt idx="1">
                  <c:v>0.89338071968014221</c:v>
                </c:pt>
                <c:pt idx="2">
                  <c:v>0.88940520446096649</c:v>
                </c:pt>
                <c:pt idx="3">
                  <c:v>0.88596406955519258</c:v>
                </c:pt>
                <c:pt idx="4">
                  <c:v>0.87617344658024143</c:v>
                </c:pt>
                <c:pt idx="5">
                  <c:v>0.85843472541926991</c:v>
                </c:pt>
                <c:pt idx="6">
                  <c:v>0.86846085236747206</c:v>
                </c:pt>
                <c:pt idx="7">
                  <c:v>0.87210592499445216</c:v>
                </c:pt>
                <c:pt idx="8">
                  <c:v>0.87755841333091833</c:v>
                </c:pt>
                <c:pt idx="9">
                  <c:v>0.86808554390294057</c:v>
                </c:pt>
                <c:pt idx="10">
                  <c:v>0.87204340203116204</c:v>
                </c:pt>
                <c:pt idx="11">
                  <c:v>0.86840886804718687</c:v>
                </c:pt>
                <c:pt idx="12">
                  <c:v>0.85672583775497679</c:v>
                </c:pt>
                <c:pt idx="13">
                  <c:v>0.85277877972309313</c:v>
                </c:pt>
                <c:pt idx="14">
                  <c:v>0.84644077220586544</c:v>
                </c:pt>
                <c:pt idx="15">
                  <c:v>0.84024947652607651</c:v>
                </c:pt>
                <c:pt idx="16">
                  <c:v>0.83649623408239671</c:v>
                </c:pt>
                <c:pt idx="17">
                  <c:v>0.82792193041077655</c:v>
                </c:pt>
                <c:pt idx="18">
                  <c:v>0.84395339723007989</c:v>
                </c:pt>
                <c:pt idx="19">
                  <c:v>0.8577776414303776</c:v>
                </c:pt>
                <c:pt idx="20">
                  <c:v>0.85632620415959637</c:v>
                </c:pt>
                <c:pt idx="21">
                  <c:v>0.84411981306420014</c:v>
                </c:pt>
                <c:pt idx="22">
                  <c:v>0.83590775048108046</c:v>
                </c:pt>
                <c:pt idx="23">
                  <c:v>0.83365855505024278</c:v>
                </c:pt>
                <c:pt idx="24">
                  <c:v>0.82412328625205056</c:v>
                </c:pt>
                <c:pt idx="25">
                  <c:v>0.83494910194410132</c:v>
                </c:pt>
                <c:pt idx="26">
                  <c:v>0.85222904300978564</c:v>
                </c:pt>
                <c:pt idx="27">
                  <c:v>0.84202887406372762</c:v>
                </c:pt>
              </c:numCache>
            </c:numRef>
          </c:yVal>
        </c:ser>
        <c:axId val="69117056"/>
        <c:axId val="69119360"/>
      </c:scatterChart>
      <c:valAx>
        <c:axId val="69117056"/>
        <c:scaling>
          <c:orientation val="minMax"/>
          <c:max val="2010"/>
          <c:min val="1983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898858075040783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19360"/>
        <c:crosses val="autoZero"/>
        <c:crossBetween val="midCat"/>
        <c:majorUnit val="2"/>
      </c:valAx>
      <c:valAx>
        <c:axId val="69119360"/>
        <c:scaling>
          <c:orientation val="minMax"/>
          <c:max val="0.91"/>
          <c:min val="0.8200000000000000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56769983686786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170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680355160932297E-2"/>
          <c:y val="0.92659053833605221"/>
          <c:w val="0.54014058453570102"/>
          <c:h val="7.17781402936378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4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Ratio of OASDI Taxable to Covered Wages for</a:t>
            </a:r>
            <a:r>
              <a:rPr lang="en-US" baseline="0"/>
              <a:t> the </a:t>
            </a:r>
            <a:r>
              <a:rPr lang="en-US"/>
              <a:t>2010 TR Alt 2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(Historical Data thru 2009, Projected Data for 2010-2019)
</a:t>
            </a:r>
          </a:p>
        </c:rich>
      </c:tx>
      <c:layout>
        <c:manualLayout>
          <c:xMode val="edge"/>
          <c:yMode val="edge"/>
          <c:x val="0.23455419903810582"/>
          <c:y val="8.700380641653071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801331853496109E-2"/>
          <c:y val="0.12562814070351758"/>
          <c:w val="0.8901220865704772"/>
          <c:h val="0.72026800670016755"/>
        </c:manualLayout>
      </c:layout>
      <c:scatterChart>
        <c:scatterStyle val="lineMarker"/>
        <c:ser>
          <c:idx val="2"/>
          <c:order val="0"/>
          <c:tx>
            <c:v>2010TR Alt 2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Sheet1!$A$8:$A$44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xVal>
          <c:yVal>
            <c:numRef>
              <c:f>Sheet1!$W$8:$W$44</c:f>
              <c:numCache>
                <c:formatCode>0.0000</c:formatCode>
                <c:ptCount val="37"/>
                <c:pt idx="0">
                  <c:v>0.91024072350046548</c:v>
                </c:pt>
                <c:pt idx="1">
                  <c:v>0.90900678149192826</c:v>
                </c:pt>
                <c:pt idx="2">
                  <c:v>0.89918553040390581</c:v>
                </c:pt>
                <c:pt idx="3">
                  <c:v>0.89883562710984166</c:v>
                </c:pt>
                <c:pt idx="4">
                  <c:v>0.89203772117441182</c:v>
                </c:pt>
                <c:pt idx="5">
                  <c:v>0.87700438950103021</c:v>
                </c:pt>
                <c:pt idx="6">
                  <c:v>0.88715343915343914</c:v>
                </c:pt>
                <c:pt idx="7">
                  <c:v>0.88531708094327599</c:v>
                </c:pt>
                <c:pt idx="8">
                  <c:v>0.88946896793548147</c:v>
                </c:pt>
                <c:pt idx="9">
                  <c:v>0.88050337675757473</c:v>
                </c:pt>
                <c:pt idx="10">
                  <c:v>0.88411833813948526</c:v>
                </c:pt>
                <c:pt idx="11">
                  <c:v>0.88248130367564925</c:v>
                </c:pt>
                <c:pt idx="12">
                  <c:v>0.87024241677487435</c:v>
                </c:pt>
                <c:pt idx="13">
                  <c:v>0.86664890579490239</c:v>
                </c:pt>
                <c:pt idx="14">
                  <c:v>0.86026707766622523</c:v>
                </c:pt>
                <c:pt idx="15">
                  <c:v>0.8538529191774783</c:v>
                </c:pt>
                <c:pt idx="16">
                  <c:v>0.84983683985674408</c:v>
                </c:pt>
                <c:pt idx="17">
                  <c:v>0.84130313843188254</c:v>
                </c:pt>
                <c:pt idx="18">
                  <c:v>0.85743943961099045</c:v>
                </c:pt>
                <c:pt idx="19">
                  <c:v>0.87178556711042843</c:v>
                </c:pt>
                <c:pt idx="20">
                  <c:v>0.87046899190935034</c:v>
                </c:pt>
                <c:pt idx="21">
                  <c:v>0.85914302928179331</c:v>
                </c:pt>
                <c:pt idx="22">
                  <c:v>0.85472688425831189</c:v>
                </c:pt>
                <c:pt idx="23">
                  <c:v>0.85097633010502061</c:v>
                </c:pt>
                <c:pt idx="24">
                  <c:v>0.83955203381805588</c:v>
                </c:pt>
                <c:pt idx="25">
                  <c:v>0.8524035761831753</c:v>
                </c:pt>
                <c:pt idx="26">
                  <c:v>0.87065027739861156</c:v>
                </c:pt>
                <c:pt idx="27">
                  <c:v>0.86305587787928806</c:v>
                </c:pt>
                <c:pt idx="28">
                  <c:v>0.8557466704659803</c:v>
                </c:pt>
                <c:pt idx="29">
                  <c:v>0.85526590749071807</c:v>
                </c:pt>
                <c:pt idx="30">
                  <c:v>0.85128553895920012</c:v>
                </c:pt>
                <c:pt idx="31">
                  <c:v>0.84892296342364371</c:v>
                </c:pt>
                <c:pt idx="32">
                  <c:v>0.84752717572737768</c:v>
                </c:pt>
                <c:pt idx="33">
                  <c:v>0.84637873837665201</c:v>
                </c:pt>
                <c:pt idx="34">
                  <c:v>0.84513299853903112</c:v>
                </c:pt>
                <c:pt idx="35">
                  <c:v>0.84468522519015388</c:v>
                </c:pt>
                <c:pt idx="36">
                  <c:v>0.84418807428378684</c:v>
                </c:pt>
              </c:numCache>
            </c:numRef>
          </c:yVal>
        </c:ser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Sheet1!$A$51:$A$52</c:f>
              <c:numCache>
                <c:formatCode>General</c:formatCode>
                <c:ptCount val="2"/>
                <c:pt idx="0">
                  <c:v>2009</c:v>
                </c:pt>
                <c:pt idx="1">
                  <c:v>2009</c:v>
                </c:pt>
              </c:numCache>
            </c:numRef>
          </c:xVal>
          <c:yVal>
            <c:numRef>
              <c:f>Sheet1!$U$51:$U$52</c:f>
              <c:numCache>
                <c:formatCode>General</c:formatCode>
                <c:ptCount val="2"/>
                <c:pt idx="0">
                  <c:v>0.82</c:v>
                </c:pt>
                <c:pt idx="1">
                  <c:v>0.92</c:v>
                </c:pt>
              </c:numCache>
            </c:numRef>
          </c:yVal>
        </c:ser>
        <c:axId val="68967808"/>
        <c:axId val="69056384"/>
      </c:scatterChart>
      <c:valAx>
        <c:axId val="68967808"/>
        <c:scaling>
          <c:orientation val="minMax"/>
          <c:max val="2019"/>
          <c:min val="1983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898858075040783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56384"/>
        <c:crosses val="autoZero"/>
        <c:crossBetween val="midCat"/>
        <c:majorUnit val="3"/>
      </c:valAx>
      <c:valAx>
        <c:axId val="69056384"/>
        <c:scaling>
          <c:orientation val="minMax"/>
          <c:max val="0.92"/>
          <c:min val="0.8300000000000001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567699836867862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678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3529091897770522"/>
          <c:w val="0.63633000369959303"/>
          <c:h val="5.65524741707449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2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Ratio of OASDI Taxable to Covered Earnings</a:t>
            </a:r>
            <a:r>
              <a:rPr lang="en-US" baseline="0"/>
              <a:t> for the 2010 TR Alt 2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(Historical Data thru 2009, Projected Data for 2010-2019)
</a:t>
            </a:r>
          </a:p>
        </c:rich>
      </c:tx>
      <c:layout>
        <c:manualLayout>
          <c:xMode val="edge"/>
          <c:yMode val="edge"/>
          <c:x val="0.24047354790972994"/>
          <c:y val="8.700380641653071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801331853496109E-2"/>
          <c:y val="0.12562814070351758"/>
          <c:w val="0.8901220865704772"/>
          <c:h val="0.72026800670016755"/>
        </c:manualLayout>
      </c:layout>
      <c:scatterChart>
        <c:scatterStyle val="lineMarker"/>
        <c:ser>
          <c:idx val="3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Sheet1!$A$51:$A$52</c:f>
              <c:numCache>
                <c:formatCode>General</c:formatCode>
                <c:ptCount val="2"/>
                <c:pt idx="0">
                  <c:v>2009</c:v>
                </c:pt>
                <c:pt idx="1">
                  <c:v>2009</c:v>
                </c:pt>
              </c:numCache>
            </c:numRef>
          </c:xVal>
          <c:yVal>
            <c:numRef>
              <c:f>Sheet1!$U$51:$U$52</c:f>
              <c:numCache>
                <c:formatCode>General</c:formatCode>
                <c:ptCount val="2"/>
                <c:pt idx="0">
                  <c:v>0.82</c:v>
                </c:pt>
                <c:pt idx="1">
                  <c:v>0.92</c:v>
                </c:pt>
              </c:numCache>
            </c:numRef>
          </c:yVal>
        </c:ser>
        <c:ser>
          <c:idx val="2"/>
          <c:order val="1"/>
          <c:tx>
            <c:v>2010TR Alt 2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Sheet1!$A$8:$A$44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xVal>
          <c:yVal>
            <c:numRef>
              <c:f>Sheet1!$AB$8:$AB$44</c:f>
              <c:numCache>
                <c:formatCode>0.0000</c:formatCode>
                <c:ptCount val="37"/>
                <c:pt idx="0">
                  <c:v>0.90026002971768193</c:v>
                </c:pt>
                <c:pt idx="1">
                  <c:v>0.89338071968014221</c:v>
                </c:pt>
                <c:pt idx="2">
                  <c:v>0.88940520446096649</c:v>
                </c:pt>
                <c:pt idx="3">
                  <c:v>0.88596406955519258</c:v>
                </c:pt>
                <c:pt idx="4">
                  <c:v>0.87617344658024143</c:v>
                </c:pt>
                <c:pt idx="5">
                  <c:v>0.85843472541926991</c:v>
                </c:pt>
                <c:pt idx="6">
                  <c:v>0.86846085236747206</c:v>
                </c:pt>
                <c:pt idx="7">
                  <c:v>0.87210592499445216</c:v>
                </c:pt>
                <c:pt idx="8">
                  <c:v>0.87755841333091833</c:v>
                </c:pt>
                <c:pt idx="9">
                  <c:v>0.86808554390294057</c:v>
                </c:pt>
                <c:pt idx="10">
                  <c:v>0.87204340203116204</c:v>
                </c:pt>
                <c:pt idx="11">
                  <c:v>0.86847099999999999</c:v>
                </c:pt>
                <c:pt idx="12">
                  <c:v>0.85678799999999999</c:v>
                </c:pt>
                <c:pt idx="13">
                  <c:v>0.85285299999999997</c:v>
                </c:pt>
                <c:pt idx="14">
                  <c:v>0.84653500000000004</c:v>
                </c:pt>
                <c:pt idx="15">
                  <c:v>0.84037700000000004</c:v>
                </c:pt>
                <c:pt idx="16">
                  <c:v>0.83658999999999994</c:v>
                </c:pt>
                <c:pt idx="17">
                  <c:v>0.82799</c:v>
                </c:pt>
                <c:pt idx="18">
                  <c:v>0.844024</c:v>
                </c:pt>
                <c:pt idx="19">
                  <c:v>0.85777599999999998</c:v>
                </c:pt>
                <c:pt idx="20">
                  <c:v>0.85624800000000001</c:v>
                </c:pt>
                <c:pt idx="21">
                  <c:v>0.84353900000000004</c:v>
                </c:pt>
                <c:pt idx="22">
                  <c:v>0.83744399999999997</c:v>
                </c:pt>
                <c:pt idx="23">
                  <c:v>0.83360100000000004</c:v>
                </c:pt>
                <c:pt idx="24">
                  <c:v>0.82265600000000005</c:v>
                </c:pt>
                <c:pt idx="25">
                  <c:v>0.83487999999999996</c:v>
                </c:pt>
                <c:pt idx="26">
                  <c:v>0.85335499999999997</c:v>
                </c:pt>
                <c:pt idx="27">
                  <c:v>0.84572400000000003</c:v>
                </c:pt>
                <c:pt idx="28">
                  <c:v>0.83850599999999997</c:v>
                </c:pt>
                <c:pt idx="29">
                  <c:v>0.83838699999999999</c:v>
                </c:pt>
                <c:pt idx="30">
                  <c:v>0.83457999999999999</c:v>
                </c:pt>
                <c:pt idx="31">
                  <c:v>0.83242899999999997</c:v>
                </c:pt>
                <c:pt idx="32">
                  <c:v>0.83120400000000005</c:v>
                </c:pt>
                <c:pt idx="33">
                  <c:v>0.83028400000000002</c:v>
                </c:pt>
                <c:pt idx="34">
                  <c:v>0.82913999999999999</c:v>
                </c:pt>
                <c:pt idx="35">
                  <c:v>0.82876799999999995</c:v>
                </c:pt>
                <c:pt idx="36">
                  <c:v>0.82830800000000004</c:v>
                </c:pt>
              </c:numCache>
            </c:numRef>
          </c:yVal>
        </c:ser>
        <c:axId val="68774528"/>
        <c:axId val="68781568"/>
      </c:scatterChart>
      <c:valAx>
        <c:axId val="68774528"/>
        <c:scaling>
          <c:orientation val="minMax"/>
          <c:max val="2019"/>
          <c:min val="1983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898858075040783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1568"/>
        <c:crosses val="autoZero"/>
        <c:crossBetween val="midCat"/>
        <c:majorUnit val="2"/>
      </c:valAx>
      <c:valAx>
        <c:axId val="68781568"/>
        <c:scaling>
          <c:orientation val="minMax"/>
          <c:max val="0.91"/>
          <c:min val="0.8200000000000000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56769983686786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745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8.7680355160932297E-2"/>
          <c:y val="0.92659053833605221"/>
          <c:w val="0.52238253792082867"/>
          <c:h val="7.17781402936378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686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0.251</cdr:x>
      <cdr:y>0.13725</cdr:y>
    </cdr:from>
    <cdr:to>
      <cdr:x>0.42275</cdr:x>
      <cdr:y>0.17975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4088" y="791161"/>
          <a:ext cx="1473963" cy="249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0.78322</cdr:x>
      <cdr:y>0.15351</cdr:y>
    </cdr:from>
    <cdr:to>
      <cdr:x>0.90304</cdr:x>
      <cdr:y>0.18317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1618" y="887557"/>
          <a:ext cx="1028267" cy="173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0.87277</cdr:x>
      <cdr:y>0.90895</cdr:y>
    </cdr:from>
    <cdr:to>
      <cdr:x>0.97932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490114" y="5314517"/>
          <a:ext cx="914400" cy="524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0.88916</cdr:x>
      <cdr:y>0.91451</cdr:y>
    </cdr:from>
    <cdr:to>
      <cdr:x>0.9995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30824" y="5346989"/>
          <a:ext cx="946871" cy="491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SSA/OCACT</a:t>
          </a:r>
        </a:p>
        <a:p xmlns:a="http://schemas.openxmlformats.org/drawingml/2006/main">
          <a:r>
            <a:rPr lang="en-US" sz="1100"/>
            <a:t>2/25/11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28575" y="0"/>
    <xdr:ext cx="8582025" cy="5686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0.251</cdr:x>
      <cdr:y>0.13725</cdr:y>
    </cdr:from>
    <cdr:to>
      <cdr:x>0.42275</cdr:x>
      <cdr:y>0.17975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4088" y="791161"/>
          <a:ext cx="1473963" cy="249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Historical</a:t>
          </a:r>
        </a:p>
      </cdr:txBody>
    </cdr:sp>
  </cdr:relSizeAnchor>
  <cdr:relSizeAnchor xmlns:cdr="http://schemas.openxmlformats.org/drawingml/2006/chartDrawing">
    <cdr:from>
      <cdr:x>0.78322</cdr:x>
      <cdr:y>0.15351</cdr:y>
    </cdr:from>
    <cdr:to>
      <cdr:x>0.90304</cdr:x>
      <cdr:y>0.18317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1618" y="887557"/>
          <a:ext cx="1028267" cy="173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Projected</a:t>
          </a:r>
        </a:p>
      </cdr:txBody>
    </cdr:sp>
  </cdr:relSizeAnchor>
  <cdr:relSizeAnchor xmlns:cdr="http://schemas.openxmlformats.org/drawingml/2006/chartDrawing">
    <cdr:from>
      <cdr:x>0.87136</cdr:x>
      <cdr:y>0.84114</cdr:y>
    </cdr:from>
    <cdr:to>
      <cdr:x>0.9779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477991" y="555264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SSA/OCACT</a:t>
          </a:r>
        </a:p>
        <a:p xmlns:a="http://schemas.openxmlformats.org/drawingml/2006/main">
          <a:r>
            <a:rPr lang="en-US" sz="1100"/>
            <a:t>2/25/11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686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0.251</cdr:x>
      <cdr:y>0.13725</cdr:y>
    </cdr:from>
    <cdr:to>
      <cdr:x>0.42275</cdr:x>
      <cdr:y>0.17975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4088" y="791161"/>
          <a:ext cx="1473963" cy="249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Historical</a:t>
          </a:r>
        </a:p>
      </cdr:txBody>
    </cdr:sp>
  </cdr:relSizeAnchor>
  <cdr:relSizeAnchor xmlns:cdr="http://schemas.openxmlformats.org/drawingml/2006/chartDrawing">
    <cdr:from>
      <cdr:x>0.78322</cdr:x>
      <cdr:y>0.15351</cdr:y>
    </cdr:from>
    <cdr:to>
      <cdr:x>0.90304</cdr:x>
      <cdr:y>0.18317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1618" y="887557"/>
          <a:ext cx="1028267" cy="173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Projected</a:t>
          </a:r>
        </a:p>
      </cdr:txBody>
    </cdr:sp>
  </cdr:relSizeAnchor>
  <cdr:relSizeAnchor xmlns:cdr="http://schemas.openxmlformats.org/drawingml/2006/chartDrawing">
    <cdr:from>
      <cdr:x>0.85007</cdr:x>
      <cdr:y>0.84114</cdr:y>
    </cdr:from>
    <cdr:to>
      <cdr:x>0.95661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295284" y="553099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SSA/OCACT</a:t>
          </a:r>
        </a:p>
        <a:p xmlns:a="http://schemas.openxmlformats.org/drawingml/2006/main">
          <a:r>
            <a:rPr lang="en-US" sz="1100"/>
            <a:t>2/25/11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0.251</cdr:x>
      <cdr:y>0.13725</cdr:y>
    </cdr:from>
    <cdr:to>
      <cdr:x>0.42275</cdr:x>
      <cdr:y>0.17975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4088" y="791161"/>
          <a:ext cx="1473963" cy="249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Historical</a:t>
          </a:r>
        </a:p>
      </cdr:txBody>
    </cdr:sp>
  </cdr:relSizeAnchor>
  <cdr:relSizeAnchor xmlns:cdr="http://schemas.openxmlformats.org/drawingml/2006/chartDrawing">
    <cdr:from>
      <cdr:x>0.78322</cdr:x>
      <cdr:y>0.15351</cdr:y>
    </cdr:from>
    <cdr:to>
      <cdr:x>0.90304</cdr:x>
      <cdr:y>0.18317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1618" y="887557"/>
          <a:ext cx="1028267" cy="173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Projected</a:t>
          </a:r>
        </a:p>
      </cdr:txBody>
    </cdr:sp>
  </cdr:relSizeAnchor>
  <cdr:relSizeAnchor xmlns:cdr="http://schemas.openxmlformats.org/drawingml/2006/chartDrawing">
    <cdr:from>
      <cdr:x>0.87136</cdr:x>
      <cdr:y>0.84114</cdr:y>
    </cdr:from>
    <cdr:to>
      <cdr:x>0.9779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477991" y="555264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SSA/OCACT</a:t>
          </a:r>
        </a:p>
        <a:p xmlns:a="http://schemas.openxmlformats.org/drawingml/2006/main">
          <a:r>
            <a:rPr lang="en-US" sz="1100"/>
            <a:t>2/25/11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686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0.251</cdr:x>
      <cdr:y>0.13725</cdr:y>
    </cdr:from>
    <cdr:to>
      <cdr:x>0.42275</cdr:x>
      <cdr:y>0.17975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4088" y="791161"/>
          <a:ext cx="1473963" cy="249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0.78322</cdr:x>
      <cdr:y>0.15376</cdr:y>
    </cdr:from>
    <cdr:to>
      <cdr:x>0.90304</cdr:x>
      <cdr:y>0.18317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1618" y="887557"/>
          <a:ext cx="1028267" cy="173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0.82358</cdr:x>
      <cdr:y>0.88671</cdr:y>
    </cdr:from>
    <cdr:to>
      <cdr:x>0.93517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67983" y="5184631"/>
          <a:ext cx="957695" cy="654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0.8261</cdr:x>
      <cdr:y>0.84189</cdr:y>
    </cdr:from>
    <cdr:to>
      <cdr:x>0.93265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089631" y="496295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SSA/OCACT</a:t>
          </a:r>
        </a:p>
        <a:p xmlns:a="http://schemas.openxmlformats.org/drawingml/2006/main">
          <a:r>
            <a:rPr lang="en-US" sz="1100"/>
            <a:t> 2/25/11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575" y="0"/>
    <xdr:ext cx="8582025" cy="5686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0.251</cdr:x>
      <cdr:y>0.137</cdr:y>
    </cdr:from>
    <cdr:to>
      <cdr:x>0.42275</cdr:x>
      <cdr:y>0.17925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4088" y="791161"/>
          <a:ext cx="1473963" cy="249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0.78322</cdr:x>
      <cdr:y>0.15351</cdr:y>
    </cdr:from>
    <cdr:to>
      <cdr:x>0.90304</cdr:x>
      <cdr:y>0.18292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1618" y="887557"/>
          <a:ext cx="1028267" cy="173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0.83115</cdr:x>
      <cdr:y>0.83826</cdr:y>
    </cdr:from>
    <cdr:to>
      <cdr:x>0.9667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132927" y="4903211"/>
          <a:ext cx="1163348" cy="935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SSA/OCACT</a:t>
          </a:r>
        </a:p>
        <a:p xmlns:a="http://schemas.openxmlformats.org/drawingml/2006/main">
          <a:r>
            <a:rPr lang="en-US" sz="1100"/>
            <a:t> 2/25/11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686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0.251</cdr:x>
      <cdr:y>0.13725</cdr:y>
    </cdr:from>
    <cdr:to>
      <cdr:x>0.42275</cdr:x>
      <cdr:y>0.17975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4088" y="791161"/>
          <a:ext cx="1473963" cy="249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0.78322</cdr:x>
      <cdr:y>0.15376</cdr:y>
    </cdr:from>
    <cdr:to>
      <cdr:x>0.90304</cdr:x>
      <cdr:y>0.18317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1618" y="887557"/>
          <a:ext cx="1028267" cy="173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0.82358</cdr:x>
      <cdr:y>0.88671</cdr:y>
    </cdr:from>
    <cdr:to>
      <cdr:x>0.93517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67983" y="5184631"/>
          <a:ext cx="957695" cy="654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0.8261</cdr:x>
      <cdr:y>0.84189</cdr:y>
    </cdr:from>
    <cdr:to>
      <cdr:x>0.93265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089631" y="496295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SSA/OCACT 2/25/11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686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8"/>
  <sheetViews>
    <sheetView tabSelected="1" workbookViewId="0">
      <selection activeCell="AI21" sqref="AI21"/>
    </sheetView>
  </sheetViews>
  <sheetFormatPr defaultRowHeight="12.75"/>
  <cols>
    <col min="8" max="8" width="12.7109375" customWidth="1"/>
    <col min="10" max="10" width="12.7109375" customWidth="1"/>
    <col min="32" max="32" width="10.7109375" customWidth="1"/>
    <col min="33" max="33" width="12.7109375" customWidth="1"/>
    <col min="38" max="38" width="14.7109375" customWidth="1"/>
    <col min="41" max="41" width="12.7109375" customWidth="1"/>
    <col min="43" max="43" width="12.7109375" customWidth="1"/>
    <col min="47" max="49" width="11.7109375" customWidth="1"/>
    <col min="51" max="58" width="16.7109375" customWidth="1"/>
  </cols>
  <sheetData>
    <row r="1" spans="1:58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8">
      <c r="AN2" s="4"/>
      <c r="AO2" s="22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C2" s="10"/>
      <c r="BD2" s="10"/>
      <c r="BE2" s="10"/>
      <c r="BF2" s="10"/>
    </row>
    <row r="3" spans="1:58">
      <c r="A3" s="14"/>
      <c r="B3" s="28" t="s">
        <v>38</v>
      </c>
      <c r="C3" s="29"/>
      <c r="D3" s="29"/>
      <c r="E3" s="29"/>
      <c r="F3" s="29"/>
      <c r="G3" s="29"/>
      <c r="H3" s="30" t="s">
        <v>25</v>
      </c>
      <c r="I3" s="29"/>
      <c r="J3" s="30" t="s">
        <v>44</v>
      </c>
      <c r="K3" s="29"/>
      <c r="L3" s="29"/>
      <c r="M3" s="29"/>
      <c r="N3" s="29" t="s">
        <v>45</v>
      </c>
      <c r="O3" s="31" t="s">
        <v>1</v>
      </c>
      <c r="P3" s="31" t="s">
        <v>13</v>
      </c>
      <c r="Q3" s="32"/>
      <c r="R3" s="29"/>
      <c r="S3" s="29"/>
      <c r="T3" s="29"/>
      <c r="U3" s="41" t="s">
        <v>60</v>
      </c>
      <c r="V3" s="42"/>
      <c r="W3" s="42"/>
      <c r="X3" s="33"/>
      <c r="Y3" s="33"/>
      <c r="Z3" s="33"/>
      <c r="AA3" s="34" t="s">
        <v>60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8" t="s">
        <v>23</v>
      </c>
      <c r="AM3" s="25"/>
      <c r="AN3" s="23"/>
      <c r="AO3" s="23"/>
      <c r="AP3" s="23"/>
      <c r="AQ3" s="23"/>
      <c r="AR3" s="23"/>
      <c r="AS3" s="23"/>
      <c r="AT3" s="23"/>
      <c r="AU3" s="4"/>
      <c r="AV3" s="4"/>
      <c r="AW3" s="4"/>
      <c r="AX3" s="4"/>
      <c r="AY3" s="4"/>
      <c r="AZ3" s="10"/>
      <c r="BA3" s="10"/>
      <c r="BB3" s="10"/>
      <c r="BC3" s="10"/>
      <c r="BD3" s="10"/>
      <c r="BE3" s="10"/>
      <c r="BF3" s="10"/>
    </row>
    <row r="4" spans="1:58">
      <c r="A4" s="3"/>
      <c r="B4" s="27" t="s">
        <v>8</v>
      </c>
      <c r="C4" s="4" t="s">
        <v>8</v>
      </c>
      <c r="D4" s="4"/>
      <c r="E4" s="4" t="s">
        <v>8</v>
      </c>
      <c r="F4" s="4" t="s">
        <v>41</v>
      </c>
      <c r="G4" s="4" t="s">
        <v>8</v>
      </c>
      <c r="H4" s="18"/>
      <c r="I4" s="4"/>
      <c r="J4" s="20" t="s">
        <v>1</v>
      </c>
      <c r="K4" s="4"/>
      <c r="L4" s="10" t="s">
        <v>11</v>
      </c>
      <c r="M4" s="4"/>
      <c r="N4" s="4" t="s">
        <v>46</v>
      </c>
      <c r="O4" s="18" t="s">
        <v>4</v>
      </c>
      <c r="P4" s="18" t="s">
        <v>27</v>
      </c>
      <c r="Q4" s="22" t="s">
        <v>28</v>
      </c>
      <c r="R4" s="4"/>
      <c r="S4" s="4"/>
      <c r="T4" s="4"/>
      <c r="U4" s="23"/>
      <c r="V4" s="23"/>
      <c r="W4" s="23"/>
      <c r="X4" s="23"/>
      <c r="Y4" s="23"/>
      <c r="Z4" s="23"/>
      <c r="AA4" s="26"/>
      <c r="AB4" s="23"/>
      <c r="AC4" s="23"/>
      <c r="AD4" s="23"/>
      <c r="AE4" s="23" t="s">
        <v>49</v>
      </c>
      <c r="AF4" s="23" t="s">
        <v>52</v>
      </c>
      <c r="AG4" s="23" t="s">
        <v>54</v>
      </c>
      <c r="AH4" s="23"/>
      <c r="AI4" s="23"/>
      <c r="AJ4" s="23"/>
      <c r="AK4" s="23"/>
      <c r="AL4" s="39" t="s">
        <v>57</v>
      </c>
      <c r="AM4" s="25"/>
      <c r="AN4" s="23"/>
      <c r="AO4" s="23"/>
      <c r="AP4" s="23"/>
      <c r="AQ4" s="23"/>
      <c r="AR4" s="23"/>
      <c r="AS4" s="23"/>
      <c r="AT4" s="23"/>
      <c r="AU4" s="4"/>
      <c r="AV4" s="4"/>
      <c r="AW4" s="4"/>
      <c r="AX4" s="4"/>
      <c r="AY4" s="4"/>
      <c r="AZ4" s="10"/>
      <c r="BA4" s="10"/>
      <c r="BB4" s="10"/>
      <c r="BC4" s="10"/>
      <c r="BD4" s="10"/>
      <c r="BE4" s="10"/>
      <c r="BF4" s="10"/>
    </row>
    <row r="5" spans="1:58">
      <c r="A5" s="3"/>
      <c r="B5" s="4" t="s">
        <v>39</v>
      </c>
      <c r="C5" s="4" t="s">
        <v>43</v>
      </c>
      <c r="D5" s="4" t="s">
        <v>21</v>
      </c>
      <c r="E5" s="4" t="s">
        <v>40</v>
      </c>
      <c r="F5" s="4" t="s">
        <v>42</v>
      </c>
      <c r="G5" s="4" t="s">
        <v>19</v>
      </c>
      <c r="H5" s="18" t="s">
        <v>14</v>
      </c>
      <c r="I5" s="4"/>
      <c r="J5" s="18" t="s">
        <v>4</v>
      </c>
      <c r="K5" s="10" t="s">
        <v>9</v>
      </c>
      <c r="L5" s="4" t="s">
        <v>12</v>
      </c>
      <c r="M5" s="4"/>
      <c r="N5" s="20" t="s">
        <v>13</v>
      </c>
      <c r="O5" s="20" t="s">
        <v>47</v>
      </c>
      <c r="P5" s="4"/>
      <c r="Q5" s="22" t="s">
        <v>29</v>
      </c>
      <c r="R5" s="4"/>
      <c r="S5" s="4"/>
      <c r="T5" s="4"/>
      <c r="U5" s="4" t="s">
        <v>1</v>
      </c>
      <c r="V5" s="4" t="s">
        <v>3</v>
      </c>
      <c r="W5" s="4" t="s">
        <v>1</v>
      </c>
      <c r="X5" s="10" t="s">
        <v>9</v>
      </c>
      <c r="Y5" s="24" t="s">
        <v>11</v>
      </c>
      <c r="Z5" s="10"/>
      <c r="AA5" s="10"/>
      <c r="AB5" s="20" t="s">
        <v>31</v>
      </c>
      <c r="AC5" s="10"/>
      <c r="AD5" s="10"/>
      <c r="AE5" s="10" t="s">
        <v>50</v>
      </c>
      <c r="AF5" s="10" t="s">
        <v>53</v>
      </c>
      <c r="AG5" s="10" t="s">
        <v>55</v>
      </c>
      <c r="AH5" s="21"/>
      <c r="AI5" s="10"/>
      <c r="AJ5" s="10"/>
      <c r="AK5" s="10"/>
      <c r="AL5" s="24" t="s">
        <v>58</v>
      </c>
      <c r="AM5" s="37"/>
      <c r="AN5" s="10"/>
      <c r="AO5" s="21"/>
      <c r="AP5" s="10"/>
      <c r="AQ5" s="10"/>
      <c r="AR5" s="4"/>
      <c r="AS5" s="4"/>
      <c r="AT5" s="4"/>
      <c r="AU5" s="4"/>
      <c r="AV5" s="4"/>
      <c r="AW5" s="4"/>
      <c r="AX5" s="10"/>
      <c r="AY5" s="4"/>
      <c r="AZ5" s="10"/>
      <c r="BA5" s="10"/>
      <c r="BB5" s="10"/>
      <c r="BC5" s="10"/>
      <c r="BD5" s="10"/>
      <c r="BE5" s="10"/>
      <c r="BF5" s="10"/>
    </row>
    <row r="6" spans="1:58">
      <c r="A6" s="6" t="s">
        <v>0</v>
      </c>
      <c r="B6" s="7" t="s">
        <v>5</v>
      </c>
      <c r="C6" s="7" t="s">
        <v>15</v>
      </c>
      <c r="D6" s="17" t="s">
        <v>20</v>
      </c>
      <c r="E6" s="7" t="s">
        <v>6</v>
      </c>
      <c r="F6" s="7" t="s">
        <v>16</v>
      </c>
      <c r="G6" s="17" t="s">
        <v>20</v>
      </c>
      <c r="H6" s="35" t="s">
        <v>18</v>
      </c>
      <c r="I6" s="35"/>
      <c r="J6" s="19" t="s">
        <v>24</v>
      </c>
      <c r="K6" s="7" t="s">
        <v>10</v>
      </c>
      <c r="L6" s="36" t="s">
        <v>26</v>
      </c>
      <c r="M6" s="35"/>
      <c r="N6" s="35"/>
      <c r="O6" s="36" t="s">
        <v>48</v>
      </c>
      <c r="P6" s="7"/>
      <c r="Q6" s="35" t="s">
        <v>12</v>
      </c>
      <c r="R6" s="35"/>
      <c r="S6" s="7"/>
      <c r="T6" s="4"/>
      <c r="U6" s="7" t="s">
        <v>2</v>
      </c>
      <c r="V6" s="7" t="s">
        <v>2</v>
      </c>
      <c r="W6" s="4" t="s">
        <v>4</v>
      </c>
      <c r="X6" s="7" t="s">
        <v>10</v>
      </c>
      <c r="Y6" s="35" t="s">
        <v>12</v>
      </c>
      <c r="Z6" s="7"/>
      <c r="AA6" s="7"/>
      <c r="AB6" s="19" t="s">
        <v>32</v>
      </c>
      <c r="AC6" s="7"/>
      <c r="AD6" s="7"/>
      <c r="AE6" s="7" t="s">
        <v>51</v>
      </c>
      <c r="AF6" s="7"/>
      <c r="AG6" s="7" t="s">
        <v>56</v>
      </c>
      <c r="AH6" s="19"/>
      <c r="AI6" s="7"/>
      <c r="AJ6" s="19" t="s">
        <v>30</v>
      </c>
      <c r="AK6" s="19" t="s">
        <v>37</v>
      </c>
      <c r="AL6" s="35" t="s">
        <v>59</v>
      </c>
      <c r="AM6" s="3"/>
      <c r="AN6" s="4"/>
      <c r="AO6" s="18"/>
      <c r="AP6" s="4"/>
      <c r="AQ6" s="4"/>
      <c r="AR6" s="4"/>
      <c r="AS6" s="4"/>
      <c r="AT6" s="4"/>
      <c r="AU6" s="4"/>
      <c r="AV6" s="4"/>
      <c r="AW6" s="4"/>
      <c r="AX6" s="10"/>
      <c r="AY6" s="4"/>
      <c r="AZ6" s="10"/>
      <c r="BA6" s="10"/>
      <c r="BB6" s="10"/>
      <c r="BC6" s="11"/>
      <c r="BD6" s="11"/>
      <c r="BE6" s="11"/>
      <c r="BF6" s="11"/>
    </row>
    <row r="7" spans="1:58">
      <c r="A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9"/>
      <c r="U7" s="29" t="s">
        <v>5</v>
      </c>
      <c r="V7" s="29" t="s">
        <v>6</v>
      </c>
      <c r="W7" s="29"/>
      <c r="X7" s="4"/>
      <c r="Y7" s="4"/>
      <c r="Z7" s="18"/>
      <c r="AA7" s="18"/>
      <c r="AB7" s="18"/>
      <c r="AC7" s="4"/>
      <c r="AD7" s="4"/>
      <c r="AE7" s="4" t="s">
        <v>34</v>
      </c>
      <c r="AF7" s="4" t="s">
        <v>35</v>
      </c>
      <c r="AG7" s="4" t="s">
        <v>36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8">
      <c r="A8" s="9">
        <v>1983</v>
      </c>
      <c r="B8" s="3">
        <v>1368.82</v>
      </c>
      <c r="C8" s="4" t="s">
        <v>17</v>
      </c>
      <c r="D8" s="4">
        <f>1454.1</f>
        <v>1454.1</v>
      </c>
      <c r="E8" s="4">
        <v>1503.8</v>
      </c>
      <c r="F8" s="4" t="s">
        <v>17</v>
      </c>
      <c r="G8" s="10">
        <v>1615.2</v>
      </c>
      <c r="H8" s="4">
        <f>D8/G8</f>
        <v>0.90026002971768193</v>
      </c>
      <c r="I8" s="4"/>
      <c r="J8" s="4"/>
      <c r="K8" s="4"/>
      <c r="L8" s="4"/>
      <c r="M8" s="4"/>
      <c r="N8" s="4">
        <v>2.5206840000000001</v>
      </c>
      <c r="O8" s="4">
        <f>IF(N8&gt;40.5917044,-(0.251936/0.89)*N8^(-0.89) + 1.000352003,IF(N8&gt;4.858479544,-(0.0124316/0.15)*EXP(-0.15*N8) - (0.0906988/0.55)*EXP(-0.55*N8) - (0.108819/1)*EXP(-1*N8) + 0.000235066*N8 + 0.98051754,IF(N8&gt;1.608282328,-(0.0538216/0.28)*EXP(-0.28*N8) - (1.51149/1.5)*EXP(-1.5*N8) - 0.00146745*N8 + 0.986566597,IF(N8&gt;0.807649998,-(3.68827/0.48)*EXP(-0.48*N8) + (0.910407/1.75)*N8^1.75 - 2.83765*N8 + 7.690961652,N8-(0.32841/1.5)*N8^1.5 - (0.325618/2)*N8^2))))</f>
        <v>0.86499128611396903</v>
      </c>
      <c r="P8" s="4">
        <f>O8-O$21</f>
        <v>-3.501175333114892E-4</v>
      </c>
      <c r="Q8" s="4"/>
      <c r="R8" s="4"/>
      <c r="S8" s="4"/>
      <c r="T8" s="4"/>
      <c r="U8" s="4">
        <v>1368.82</v>
      </c>
      <c r="V8" s="4">
        <v>1503.8</v>
      </c>
      <c r="W8" s="13">
        <f t="shared" ref="W8:W14" si="0">U8/V8</f>
        <v>0.91024072350046548</v>
      </c>
      <c r="X8" s="13"/>
      <c r="Y8" s="13"/>
      <c r="Z8" s="13"/>
      <c r="AA8" s="13"/>
      <c r="AB8" s="13">
        <f>H8</f>
        <v>0.90026002971768193</v>
      </c>
      <c r="AC8" s="13"/>
      <c r="AD8" s="13"/>
      <c r="AE8" s="13">
        <v>0.94889100000000004</v>
      </c>
      <c r="AF8" s="40">
        <v>1983</v>
      </c>
      <c r="AG8" s="13" t="s">
        <v>17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4"/>
      <c r="AV8" s="4"/>
      <c r="AW8" s="13"/>
      <c r="AX8" s="4"/>
      <c r="AY8" s="4"/>
      <c r="AZ8" s="4"/>
      <c r="BA8" s="2"/>
      <c r="BB8" s="2"/>
      <c r="BC8" s="2"/>
      <c r="BD8" s="2"/>
      <c r="BF8" s="2"/>
    </row>
    <row r="9" spans="1:58">
      <c r="A9" s="9">
        <f t="shared" ref="A9:A14" si="1">A8+1</f>
        <v>1984</v>
      </c>
      <c r="B9" s="3">
        <v>1514.6780000000001</v>
      </c>
      <c r="C9" s="4" t="s">
        <v>17</v>
      </c>
      <c r="D9" s="4">
        <v>1608.8</v>
      </c>
      <c r="E9" s="4">
        <v>1666.3</v>
      </c>
      <c r="F9" s="4" t="s">
        <v>17</v>
      </c>
      <c r="G9" s="4">
        <v>1800.8</v>
      </c>
      <c r="H9" s="4">
        <f t="shared" ref="H9:H35" si="2">D9/G9</f>
        <v>0.89338071968014221</v>
      </c>
      <c r="I9" s="4"/>
      <c r="J9" s="4"/>
      <c r="K9" s="4"/>
      <c r="L9" s="4"/>
      <c r="M9" s="4"/>
      <c r="N9" s="4">
        <v>2.4994640000000001</v>
      </c>
      <c r="O9" s="4">
        <f t="shared" ref="O9:O35" si="3">IF(N9&gt;40.5917044,-(0.251936/0.89)*N9^(-0.89) + 1.000352003,IF(N9&gt;4.858479544,-(0.0124316/0.15)*EXP(-0.15*N9) - (0.0906988/0.55)*EXP(-0.55*N9) - (0.108819/1)*EXP(-1*N9) + 0.000235066*N9 + 0.98051754,IF(N9&gt;1.608282328,-(0.0538216/0.28)*EXP(-0.28*N9) - (1.51149/1.5)*EXP(-1.5*N9) - 0.00146745*N9 + 0.986566597,IF(N9&gt;0.807649998,-(3.68827/0.48)*EXP(-0.48*N9) + (0.910407/1.75)*N9^1.75 - 2.83765*N9 + 7.690961652,N9-(0.32841/1.5)*N9^1.5 - (0.325618/2)*N9^2))))</f>
        <v>0.86371385214734209</v>
      </c>
      <c r="P9" s="4">
        <f>O9-O$21</f>
        <v>-1.6275514999384288E-3</v>
      </c>
      <c r="Q9" s="24" t="s">
        <v>30</v>
      </c>
      <c r="R9" s="4"/>
      <c r="S9" s="4"/>
      <c r="T9" s="4"/>
      <c r="U9" s="4">
        <v>1514.6780000000001</v>
      </c>
      <c r="V9" s="4">
        <v>1666.3</v>
      </c>
      <c r="W9" s="13">
        <f t="shared" si="0"/>
        <v>0.90900678149192826</v>
      </c>
      <c r="X9" s="13"/>
      <c r="Y9" s="13"/>
      <c r="Z9" s="13"/>
      <c r="AA9" s="13"/>
      <c r="AB9" s="13">
        <f t="shared" ref="AB9:AB18" si="4">H9</f>
        <v>0.89338071968014221</v>
      </c>
      <c r="AC9" s="13"/>
      <c r="AD9" s="13"/>
      <c r="AE9" s="13">
        <v>0.986904</v>
      </c>
      <c r="AF9" s="40">
        <v>1984</v>
      </c>
      <c r="AG9" s="13" t="s">
        <v>17</v>
      </c>
      <c r="AH9" s="13"/>
      <c r="AI9" s="13"/>
      <c r="AJ9" s="13"/>
      <c r="AK9" s="13"/>
      <c r="AL9" s="13"/>
      <c r="AM9" s="13"/>
      <c r="AN9" s="13"/>
      <c r="AO9" s="13"/>
      <c r="AP9" s="4"/>
      <c r="AQ9" s="13"/>
      <c r="AR9" s="13"/>
      <c r="AS9" s="13"/>
      <c r="AT9" s="13"/>
      <c r="AU9" s="4"/>
      <c r="AV9" s="4"/>
      <c r="AW9" s="13"/>
      <c r="AX9" s="4"/>
      <c r="AY9" s="4"/>
      <c r="AZ9" s="4"/>
      <c r="BA9" s="2"/>
      <c r="BB9" s="2"/>
      <c r="BC9" s="2"/>
      <c r="BD9" s="2"/>
      <c r="BE9" s="2"/>
    </row>
    <row r="10" spans="1:58">
      <c r="A10" s="9">
        <f t="shared" si="1"/>
        <v>1985</v>
      </c>
      <c r="B10" s="3">
        <v>1620.692</v>
      </c>
      <c r="C10" s="4" t="s">
        <v>17</v>
      </c>
      <c r="D10" s="4">
        <v>1722.6</v>
      </c>
      <c r="E10" s="4">
        <v>1802.4</v>
      </c>
      <c r="F10" s="4" t="s">
        <v>17</v>
      </c>
      <c r="G10" s="4">
        <v>1936.8</v>
      </c>
      <c r="H10" s="4">
        <f t="shared" si="2"/>
        <v>0.88940520446096649</v>
      </c>
      <c r="I10" s="4"/>
      <c r="J10" s="4">
        <f>B10/E10</f>
        <v>0.89918553040390581</v>
      </c>
      <c r="K10" s="4">
        <v>8.2570000000000005E-3</v>
      </c>
      <c r="L10" s="4">
        <f>J10-K10</f>
        <v>0.89092853040390585</v>
      </c>
      <c r="M10" s="4"/>
      <c r="N10" s="4">
        <v>2.496156</v>
      </c>
      <c r="O10" s="4">
        <f t="shared" si="3"/>
        <v>0.86351226329484854</v>
      </c>
      <c r="P10" s="4">
        <f>O10-O$21</f>
        <v>-1.8291403524319794E-3</v>
      </c>
      <c r="Q10" s="4">
        <f>L10-P10</f>
        <v>0.89275767075633783</v>
      </c>
      <c r="R10" s="4"/>
      <c r="S10" s="4"/>
      <c r="T10" s="4"/>
      <c r="U10" s="4">
        <v>1620.692</v>
      </c>
      <c r="V10" s="4">
        <v>1802.4</v>
      </c>
      <c r="W10" s="13">
        <f t="shared" si="0"/>
        <v>0.89918553040390581</v>
      </c>
      <c r="X10" s="13">
        <v>8.2570000000000005E-3</v>
      </c>
      <c r="Y10" s="13">
        <f>W10-X10</f>
        <v>0.89092853040390585</v>
      </c>
      <c r="Z10" s="13"/>
      <c r="AA10" s="13"/>
      <c r="AB10" s="13">
        <f t="shared" si="4"/>
        <v>0.88940520446096649</v>
      </c>
      <c r="AC10" s="13"/>
      <c r="AD10" s="13"/>
      <c r="AE10" s="13">
        <v>0.99405900000000003</v>
      </c>
      <c r="AF10" s="40">
        <v>1985</v>
      </c>
      <c r="AG10" s="13">
        <v>0.5</v>
      </c>
      <c r="AH10" s="13"/>
      <c r="AI10" s="13"/>
      <c r="AJ10" s="13">
        <f>Q10</f>
        <v>0.89275767075633783</v>
      </c>
      <c r="AK10" s="13">
        <f>AE10-1</f>
        <v>-5.9409999999999741E-3</v>
      </c>
      <c r="AL10" s="13">
        <f>Q10+0.1564*AK10</f>
        <v>0.89182849835633782</v>
      </c>
      <c r="AM10" s="13"/>
      <c r="AN10" s="13"/>
      <c r="AO10" s="13"/>
      <c r="AP10" s="13"/>
      <c r="AQ10" s="13"/>
      <c r="AR10" s="13"/>
      <c r="AS10" s="13"/>
      <c r="AT10" s="13"/>
      <c r="AU10" s="4"/>
      <c r="AV10" s="4"/>
      <c r="AW10" s="13"/>
      <c r="AX10" s="4"/>
      <c r="AY10" s="4"/>
      <c r="AZ10" s="4"/>
      <c r="BA10" s="2"/>
      <c r="BB10" s="2"/>
      <c r="BC10" s="2"/>
      <c r="BD10" s="2"/>
      <c r="BE10" s="2"/>
    </row>
    <row r="11" spans="1:58">
      <c r="A11" s="9">
        <f t="shared" si="1"/>
        <v>1986</v>
      </c>
      <c r="B11" s="3">
        <v>1730.7080000000001</v>
      </c>
      <c r="C11" s="4" t="s">
        <v>17</v>
      </c>
      <c r="D11" s="4">
        <v>1844.4</v>
      </c>
      <c r="E11" s="4">
        <v>1925.5</v>
      </c>
      <c r="F11" s="4" t="s">
        <v>17</v>
      </c>
      <c r="G11" s="10">
        <v>2081.8000000000002</v>
      </c>
      <c r="H11" s="4">
        <f t="shared" si="2"/>
        <v>0.88596406955519258</v>
      </c>
      <c r="I11" s="4"/>
      <c r="J11" s="4">
        <f t="shared" ref="J11:J35" si="5">B11/E11</f>
        <v>0.89883562710984166</v>
      </c>
      <c r="K11" s="4">
        <v>8.456E-3</v>
      </c>
      <c r="L11" s="4">
        <f t="shared" ref="L11:L35" si="6">J11-K11</f>
        <v>0.89037962710984164</v>
      </c>
      <c r="M11" s="4"/>
      <c r="N11" s="4">
        <v>2.5250279999999998</v>
      </c>
      <c r="O11" s="4">
        <f t="shared" si="3"/>
        <v>0.86524948449809724</v>
      </c>
      <c r="P11" s="4">
        <f t="shared" ref="P11:P35" si="7">O11-O$21</f>
        <v>-9.1919149183272708E-5</v>
      </c>
      <c r="Q11" s="4">
        <f t="shared" ref="Q11:Q35" si="8">L11-P11</f>
        <v>0.89047154625902492</v>
      </c>
      <c r="R11" s="4"/>
      <c r="S11" s="4"/>
      <c r="T11" s="4"/>
      <c r="U11" s="4">
        <v>1730.7080000000001</v>
      </c>
      <c r="V11" s="4">
        <v>1925.5</v>
      </c>
      <c r="W11" s="13">
        <f t="shared" si="0"/>
        <v>0.89883562710984166</v>
      </c>
      <c r="X11" s="13">
        <v>8.456E-3</v>
      </c>
      <c r="Y11" s="13">
        <f t="shared" ref="Y11:Y35" si="9">W11-X11</f>
        <v>0.89037962710984164</v>
      </c>
      <c r="Z11" s="13"/>
      <c r="AA11" s="13"/>
      <c r="AB11" s="13">
        <f t="shared" si="4"/>
        <v>0.88596406955519258</v>
      </c>
      <c r="AC11" s="13"/>
      <c r="AD11" s="13"/>
      <c r="AE11" s="13">
        <v>0.99519400000000002</v>
      </c>
      <c r="AF11" s="40">
        <v>1986</v>
      </c>
      <c r="AG11" s="13">
        <v>0.5</v>
      </c>
      <c r="AH11" s="13"/>
      <c r="AI11" s="13"/>
      <c r="AJ11" s="13">
        <f>Q11</f>
        <v>0.89047154625902492</v>
      </c>
      <c r="AK11" s="13">
        <f t="shared" ref="AK11:AK35" si="10">AE11-1</f>
        <v>-4.805999999999977E-3</v>
      </c>
      <c r="AL11" s="13">
        <f t="shared" ref="AL11:AL35" si="11">Q11+0.1564*AK11</f>
        <v>0.88971988785902489</v>
      </c>
      <c r="AM11" s="13"/>
      <c r="AN11" s="13"/>
      <c r="AO11" s="13"/>
      <c r="AP11" s="13"/>
      <c r="AQ11" s="13"/>
      <c r="AR11" s="13"/>
      <c r="AS11" s="13"/>
      <c r="AT11" s="13"/>
      <c r="AU11" s="4"/>
      <c r="AV11" s="4"/>
      <c r="AW11" s="13"/>
      <c r="AX11" s="4"/>
      <c r="AY11" s="4"/>
      <c r="AZ11" s="4"/>
      <c r="BA11" s="2"/>
      <c r="BB11" s="2"/>
      <c r="BC11" s="2"/>
      <c r="BD11" s="2"/>
      <c r="BE11" s="2"/>
    </row>
    <row r="12" spans="1:58">
      <c r="A12" s="9">
        <f t="shared" si="1"/>
        <v>1987</v>
      </c>
      <c r="B12" s="3">
        <v>1835.1</v>
      </c>
      <c r="C12" s="4">
        <v>123.9</v>
      </c>
      <c r="D12" s="10">
        <v>1960</v>
      </c>
      <c r="E12" s="4">
        <v>2057.1999999999998</v>
      </c>
      <c r="F12" s="4">
        <v>123.8</v>
      </c>
      <c r="G12" s="10">
        <v>2237</v>
      </c>
      <c r="H12" s="4">
        <f t="shared" si="2"/>
        <v>0.87617344658024143</v>
      </c>
      <c r="I12" s="4"/>
      <c r="J12" s="4">
        <f t="shared" si="5"/>
        <v>0.89203772117441182</v>
      </c>
      <c r="K12" s="4">
        <v>8.2389999999999998E-3</v>
      </c>
      <c r="L12" s="4">
        <f t="shared" si="6"/>
        <v>0.88379872117441183</v>
      </c>
      <c r="M12" s="4"/>
      <c r="N12" s="4">
        <v>2.5236480000000001</v>
      </c>
      <c r="O12" s="4">
        <f t="shared" si="3"/>
        <v>0.86516758068745381</v>
      </c>
      <c r="P12" s="4">
        <f t="shared" si="7"/>
        <v>-1.7382295982670826E-4</v>
      </c>
      <c r="Q12" s="4">
        <f t="shared" si="8"/>
        <v>0.88397254413423854</v>
      </c>
      <c r="R12" s="4"/>
      <c r="S12" s="4"/>
      <c r="T12" s="4"/>
      <c r="U12" s="4">
        <v>1835.1</v>
      </c>
      <c r="V12" s="4">
        <v>2057.1999999999998</v>
      </c>
      <c r="W12" s="13">
        <f t="shared" si="0"/>
        <v>0.89203772117441182</v>
      </c>
      <c r="X12" s="13">
        <v>8.2389999999999998E-3</v>
      </c>
      <c r="Y12" s="13">
        <f t="shared" si="9"/>
        <v>0.88379872117441183</v>
      </c>
      <c r="Z12" s="13"/>
      <c r="AA12" s="13"/>
      <c r="AB12" s="13">
        <f t="shared" si="4"/>
        <v>0.87617344658024143</v>
      </c>
      <c r="AC12" s="13"/>
      <c r="AD12" s="13"/>
      <c r="AE12" s="13">
        <v>0.99538499999999996</v>
      </c>
      <c r="AF12" s="40">
        <v>1987</v>
      </c>
      <c r="AG12" s="13">
        <v>0.38500000000000001</v>
      </c>
      <c r="AH12" s="13"/>
      <c r="AI12" s="13"/>
      <c r="AJ12" s="13">
        <f>Q12</f>
        <v>0.88397254413423854</v>
      </c>
      <c r="AK12" s="13">
        <f t="shared" si="10"/>
        <v>-4.6150000000000357E-3</v>
      </c>
      <c r="AL12" s="13">
        <f t="shared" si="11"/>
        <v>0.88325075813423848</v>
      </c>
      <c r="AM12" s="13"/>
      <c r="AN12" s="13"/>
      <c r="AO12" s="13"/>
      <c r="AP12" s="13"/>
      <c r="AQ12" s="13"/>
      <c r="AR12" s="13"/>
      <c r="AS12" s="13"/>
      <c r="AT12" s="13"/>
      <c r="AU12" s="4"/>
      <c r="AV12" s="4"/>
      <c r="AW12" s="13"/>
      <c r="AX12" s="4"/>
      <c r="AY12" s="4"/>
      <c r="AZ12" s="4"/>
      <c r="BA12" s="2"/>
      <c r="BB12" s="2"/>
      <c r="BC12" s="2"/>
      <c r="BD12" s="2"/>
      <c r="BE12" s="2"/>
    </row>
    <row r="13" spans="1:58">
      <c r="A13" s="9">
        <f t="shared" si="1"/>
        <v>1988</v>
      </c>
      <c r="B13" s="3">
        <v>1958</v>
      </c>
      <c r="C13" s="4">
        <v>134.4</v>
      </c>
      <c r="D13" s="10">
        <v>2088.4</v>
      </c>
      <c r="E13" s="4">
        <v>2232.6</v>
      </c>
      <c r="F13" s="4">
        <v>134.30000000000001</v>
      </c>
      <c r="G13" s="10">
        <v>2432.8000000000002</v>
      </c>
      <c r="H13" s="4">
        <f t="shared" si="2"/>
        <v>0.85843472541926991</v>
      </c>
      <c r="I13" s="4"/>
      <c r="J13" s="4">
        <f t="shared" si="5"/>
        <v>0.87700438950103021</v>
      </c>
      <c r="K13" s="4">
        <v>8.1580000000000003E-3</v>
      </c>
      <c r="L13" s="4">
        <f t="shared" si="6"/>
        <v>0.86884638950103021</v>
      </c>
      <c r="M13" s="4"/>
      <c r="N13" s="4">
        <v>2.463994</v>
      </c>
      <c r="O13" s="4">
        <f t="shared" si="3"/>
        <v>0.86151699667432002</v>
      </c>
      <c r="P13" s="4">
        <f t="shared" si="7"/>
        <v>-3.8244069729604924E-3</v>
      </c>
      <c r="Q13" s="4">
        <f t="shared" si="8"/>
        <v>0.87267079647399071</v>
      </c>
      <c r="R13" s="4"/>
      <c r="S13" s="4"/>
      <c r="T13" s="4"/>
      <c r="U13" s="4">
        <v>1958</v>
      </c>
      <c r="V13" s="4">
        <v>2232.6</v>
      </c>
      <c r="W13" s="13">
        <f t="shared" si="0"/>
        <v>0.87700438950103021</v>
      </c>
      <c r="X13" s="13">
        <v>8.1580000000000003E-3</v>
      </c>
      <c r="Y13" s="13">
        <f t="shared" si="9"/>
        <v>0.86884638950103021</v>
      </c>
      <c r="Z13" s="13"/>
      <c r="AA13" s="13"/>
      <c r="AB13" s="13">
        <f t="shared" si="4"/>
        <v>0.85843472541926991</v>
      </c>
      <c r="AC13" s="13"/>
      <c r="AD13" s="13"/>
      <c r="AE13" s="13">
        <v>1.005104</v>
      </c>
      <c r="AF13" s="40">
        <v>1988</v>
      </c>
      <c r="AG13" s="13">
        <v>0.28000000000000003</v>
      </c>
      <c r="AH13" s="13"/>
      <c r="AI13" s="13"/>
      <c r="AJ13" s="13">
        <f>Q13</f>
        <v>0.87267079647399071</v>
      </c>
      <c r="AK13" s="13">
        <f t="shared" si="10"/>
        <v>5.1039999999999974E-3</v>
      </c>
      <c r="AL13" s="13">
        <f t="shared" si="11"/>
        <v>0.87346906207399067</v>
      </c>
      <c r="AM13" s="13"/>
      <c r="AN13" s="13"/>
      <c r="AO13" s="13"/>
      <c r="AP13" s="13"/>
      <c r="AQ13" s="13"/>
      <c r="AR13" s="13"/>
      <c r="AS13" s="13"/>
      <c r="AT13" s="13"/>
      <c r="AU13" s="4"/>
      <c r="AV13" s="4"/>
      <c r="AW13" s="13"/>
      <c r="AX13" s="4"/>
      <c r="AY13" s="4"/>
      <c r="AZ13" s="4"/>
      <c r="BA13" s="2"/>
      <c r="BB13" s="2"/>
      <c r="BC13" s="2"/>
      <c r="BD13" s="2"/>
      <c r="BE13" s="2"/>
    </row>
    <row r="14" spans="1:58">
      <c r="A14" s="9">
        <f t="shared" si="1"/>
        <v>1989</v>
      </c>
      <c r="B14" s="3">
        <v>2095.9</v>
      </c>
      <c r="C14" s="4">
        <v>141.9</v>
      </c>
      <c r="D14" s="10">
        <v>2239.5</v>
      </c>
      <c r="E14" s="4">
        <v>2362.5</v>
      </c>
      <c r="F14" s="4">
        <v>141.80000000000001</v>
      </c>
      <c r="G14" s="10">
        <v>2578.6999999999998</v>
      </c>
      <c r="H14" s="4">
        <f t="shared" si="2"/>
        <v>0.86846085236747206</v>
      </c>
      <c r="I14" s="4"/>
      <c r="J14" s="4">
        <f t="shared" si="5"/>
        <v>0.88715343915343914</v>
      </c>
      <c r="K14" s="4">
        <v>7.5960000000000003E-3</v>
      </c>
      <c r="L14" s="4">
        <f t="shared" si="6"/>
        <v>0.87955743915343909</v>
      </c>
      <c r="M14" s="4"/>
      <c r="N14" s="4">
        <v>2.527606</v>
      </c>
      <c r="O14" s="4">
        <f t="shared" si="3"/>
        <v>0.8654021905506537</v>
      </c>
      <c r="P14" s="4">
        <f t="shared" si="7"/>
        <v>6.0786903373188927E-5</v>
      </c>
      <c r="Q14" s="4">
        <f t="shared" si="8"/>
        <v>0.8794966522500659</v>
      </c>
      <c r="R14" s="4"/>
      <c r="S14" s="4"/>
      <c r="T14" s="4"/>
      <c r="U14" s="4">
        <v>2095.9</v>
      </c>
      <c r="V14" s="4">
        <v>2362.5</v>
      </c>
      <c r="W14" s="13">
        <f t="shared" si="0"/>
        <v>0.88715343915343914</v>
      </c>
      <c r="X14" s="13">
        <v>7.5960000000000003E-3</v>
      </c>
      <c r="Y14" s="13">
        <f t="shared" si="9"/>
        <v>0.87955743915343909</v>
      </c>
      <c r="Z14" s="13"/>
      <c r="AA14" s="13"/>
      <c r="AB14" s="13">
        <f t="shared" si="4"/>
        <v>0.86846085236747206</v>
      </c>
      <c r="AC14" s="13"/>
      <c r="AD14" s="13"/>
      <c r="AE14" s="13">
        <v>1.009895</v>
      </c>
      <c r="AF14" s="40">
        <v>1989</v>
      </c>
      <c r="AG14" s="13">
        <v>0.28000000000000003</v>
      </c>
      <c r="AH14" s="13"/>
      <c r="AI14" s="13"/>
      <c r="AJ14" s="13">
        <f t="shared" ref="AJ14:AJ35" si="12">Q14</f>
        <v>0.8794966522500659</v>
      </c>
      <c r="AK14" s="13">
        <f t="shared" si="10"/>
        <v>9.8949999999999871E-3</v>
      </c>
      <c r="AL14" s="13">
        <f t="shared" si="11"/>
        <v>0.88104423025006595</v>
      </c>
      <c r="AM14" s="13"/>
      <c r="AN14" s="13"/>
      <c r="AO14" s="13"/>
      <c r="AP14" s="13"/>
      <c r="AQ14" s="13"/>
      <c r="AR14" s="13"/>
      <c r="AS14" s="13"/>
      <c r="AT14" s="13"/>
      <c r="AU14" s="4"/>
      <c r="AV14" s="4"/>
      <c r="AW14" s="13"/>
      <c r="AX14" s="4"/>
      <c r="AY14" s="4"/>
      <c r="AZ14" s="4"/>
      <c r="BA14" s="2"/>
      <c r="BB14" s="2"/>
      <c r="BC14" s="2"/>
      <c r="BD14" s="2"/>
      <c r="BE14" s="2"/>
    </row>
    <row r="15" spans="1:58">
      <c r="A15" s="9">
        <v>1990</v>
      </c>
      <c r="B15" s="3">
        <v>2222.5</v>
      </c>
      <c r="C15" s="4">
        <v>136.1</v>
      </c>
      <c r="D15" s="10">
        <v>2358</v>
      </c>
      <c r="E15" s="4">
        <v>2510.4</v>
      </c>
      <c r="F15" s="4">
        <v>136</v>
      </c>
      <c r="G15" s="10">
        <v>2703.8</v>
      </c>
      <c r="H15" s="4">
        <f t="shared" si="2"/>
        <v>0.87210592499445216</v>
      </c>
      <c r="I15" s="4"/>
      <c r="J15" s="4">
        <f t="shared" si="5"/>
        <v>0.88531708094327599</v>
      </c>
      <c r="K15" s="4">
        <v>6.894E-3</v>
      </c>
      <c r="L15" s="4">
        <f t="shared" si="6"/>
        <v>0.87842308094327604</v>
      </c>
      <c r="M15" s="4"/>
      <c r="N15" s="4">
        <v>2.5646399999999998</v>
      </c>
      <c r="O15" s="4">
        <f t="shared" si="3"/>
        <v>0.86755355839378789</v>
      </c>
      <c r="P15" s="4">
        <f t="shared" si="7"/>
        <v>2.2121547465073776E-3</v>
      </c>
      <c r="Q15" s="4">
        <f t="shared" si="8"/>
        <v>0.87621092619676866</v>
      </c>
      <c r="R15" s="4"/>
      <c r="S15" s="4"/>
      <c r="T15" s="4"/>
      <c r="U15" s="4">
        <v>2222.5</v>
      </c>
      <c r="V15" s="4">
        <v>2510.4</v>
      </c>
      <c r="W15" s="13">
        <f t="shared" ref="W15:W24" si="13">U15/V15</f>
        <v>0.88531708094327599</v>
      </c>
      <c r="X15" s="13">
        <v>6.894E-3</v>
      </c>
      <c r="Y15" s="13">
        <f t="shared" si="9"/>
        <v>0.87842308094327604</v>
      </c>
      <c r="Z15" s="13"/>
      <c r="AA15" s="13"/>
      <c r="AB15" s="13">
        <f t="shared" si="4"/>
        <v>0.87210592499445216</v>
      </c>
      <c r="AC15" s="13"/>
      <c r="AD15" s="13"/>
      <c r="AE15" s="13">
        <v>0.99881200000000003</v>
      </c>
      <c r="AF15" s="40">
        <v>1990</v>
      </c>
      <c r="AG15" s="13">
        <v>0.28000000000000003</v>
      </c>
      <c r="AH15" s="13"/>
      <c r="AI15" s="13"/>
      <c r="AJ15" s="13">
        <f t="shared" si="12"/>
        <v>0.87621092619676866</v>
      </c>
      <c r="AK15" s="13">
        <f t="shared" si="10"/>
        <v>-1.1879999999999669E-3</v>
      </c>
      <c r="AL15" s="13">
        <f t="shared" si="11"/>
        <v>0.87602512299676871</v>
      </c>
      <c r="AM15" s="13"/>
      <c r="AN15" s="13"/>
      <c r="AO15" s="13"/>
      <c r="AP15" s="13"/>
      <c r="AQ15" s="13"/>
      <c r="AR15" s="13"/>
      <c r="AS15" s="13"/>
      <c r="AT15" s="13"/>
      <c r="AU15" s="4"/>
      <c r="AV15" s="4"/>
      <c r="AW15" s="13"/>
      <c r="AX15" s="4"/>
      <c r="AY15" s="4"/>
      <c r="AZ15" s="4"/>
      <c r="BA15" s="2"/>
      <c r="BB15" s="2"/>
      <c r="BC15" s="2"/>
      <c r="BD15" s="2"/>
      <c r="BE15" s="2"/>
    </row>
    <row r="16" spans="1:58">
      <c r="A16" s="9">
        <v>1991</v>
      </c>
      <c r="B16" s="3">
        <v>2283</v>
      </c>
      <c r="C16" s="4">
        <v>139.5</v>
      </c>
      <c r="D16" s="10">
        <v>2422.5</v>
      </c>
      <c r="E16" s="4">
        <v>2566.6999999999998</v>
      </c>
      <c r="F16" s="4">
        <v>170.9</v>
      </c>
      <c r="G16" s="10">
        <v>2760.5</v>
      </c>
      <c r="H16" s="4">
        <f t="shared" si="2"/>
        <v>0.87755841333091833</v>
      </c>
      <c r="I16" s="4"/>
      <c r="J16" s="4">
        <f t="shared" si="5"/>
        <v>0.88946896793548147</v>
      </c>
      <c r="K16" s="4">
        <v>5.9430000000000004E-3</v>
      </c>
      <c r="L16" s="4">
        <f t="shared" si="6"/>
        <v>0.88352596793548144</v>
      </c>
      <c r="M16" s="4"/>
      <c r="N16" s="4">
        <v>2.594128</v>
      </c>
      <c r="O16" s="4">
        <f t="shared" si="3"/>
        <v>0.86921169966290146</v>
      </c>
      <c r="P16" s="4">
        <f t="shared" si="7"/>
        <v>3.8702960156209443E-3</v>
      </c>
      <c r="Q16" s="4">
        <f t="shared" si="8"/>
        <v>0.87965567191986049</v>
      </c>
      <c r="R16" s="4"/>
      <c r="S16" s="4"/>
      <c r="T16" s="4"/>
      <c r="U16" s="4">
        <v>2283</v>
      </c>
      <c r="V16" s="4">
        <v>2566.6999999999998</v>
      </c>
      <c r="W16" s="13">
        <f t="shared" si="13"/>
        <v>0.88946896793548147</v>
      </c>
      <c r="X16" s="13">
        <v>5.9430000000000004E-3</v>
      </c>
      <c r="Y16" s="13">
        <f t="shared" si="9"/>
        <v>0.88352596793548144</v>
      </c>
      <c r="Z16" s="13"/>
      <c r="AA16" s="13"/>
      <c r="AB16" s="13">
        <f t="shared" si="4"/>
        <v>0.87755841333091833</v>
      </c>
      <c r="AC16" s="13"/>
      <c r="AD16" s="13"/>
      <c r="AE16" s="13">
        <v>0.96957700000000002</v>
      </c>
      <c r="AF16" s="40">
        <v>1991</v>
      </c>
      <c r="AG16" s="13">
        <v>0.31</v>
      </c>
      <c r="AH16" s="13"/>
      <c r="AI16" s="13"/>
      <c r="AJ16" s="13">
        <f t="shared" si="12"/>
        <v>0.87965567191986049</v>
      </c>
      <c r="AK16" s="13">
        <f t="shared" si="10"/>
        <v>-3.0422999999999978E-2</v>
      </c>
      <c r="AL16" s="13">
        <f t="shared" si="11"/>
        <v>0.87489751471986055</v>
      </c>
      <c r="AM16" s="13"/>
      <c r="AN16" s="13"/>
      <c r="AO16" s="13"/>
      <c r="AP16" s="13"/>
      <c r="AQ16" s="13"/>
      <c r="AR16" s="13"/>
      <c r="AS16" s="13"/>
      <c r="AT16" s="13"/>
      <c r="AU16" s="4"/>
      <c r="AV16" s="4"/>
      <c r="AW16" s="13"/>
      <c r="AX16" s="4"/>
      <c r="AY16" s="4"/>
      <c r="AZ16" s="4"/>
      <c r="BA16" s="2"/>
      <c r="BB16" s="2"/>
      <c r="BC16" s="2"/>
      <c r="BD16" s="2"/>
      <c r="BE16" s="2"/>
    </row>
    <row r="17" spans="1:57">
      <c r="A17" s="9">
        <f t="shared" ref="A17:A24" si="14">A16+1</f>
        <v>1992</v>
      </c>
      <c r="B17" s="3">
        <v>2385.9</v>
      </c>
      <c r="C17" s="4">
        <v>146.9</v>
      </c>
      <c r="D17" s="10">
        <v>2532.9</v>
      </c>
      <c r="E17" s="4">
        <v>2709.7</v>
      </c>
      <c r="F17" s="4">
        <v>181.9</v>
      </c>
      <c r="G17" s="10">
        <v>2917.8</v>
      </c>
      <c r="H17" s="4">
        <f t="shared" si="2"/>
        <v>0.86808554390294057</v>
      </c>
      <c r="I17" s="4"/>
      <c r="J17" s="4">
        <f t="shared" si="5"/>
        <v>0.88050337675757473</v>
      </c>
      <c r="K17" s="4">
        <v>5.091E-3</v>
      </c>
      <c r="L17" s="4">
        <f t="shared" si="6"/>
        <v>0.87541237675757477</v>
      </c>
      <c r="M17" s="4"/>
      <c r="N17" s="4">
        <v>2.569537</v>
      </c>
      <c r="O17" s="4">
        <f t="shared" si="3"/>
        <v>0.86783222721481545</v>
      </c>
      <c r="P17" s="4">
        <f t="shared" si="7"/>
        <v>2.4908235675349388E-3</v>
      </c>
      <c r="Q17" s="4">
        <f t="shared" si="8"/>
        <v>0.87292155319003983</v>
      </c>
      <c r="R17" s="4"/>
      <c r="S17" s="4"/>
      <c r="T17" s="4"/>
      <c r="U17" s="4">
        <v>2385.9</v>
      </c>
      <c r="V17" s="4">
        <v>2709.7</v>
      </c>
      <c r="W17" s="13">
        <f t="shared" si="13"/>
        <v>0.88050337675757473</v>
      </c>
      <c r="X17" s="13">
        <v>5.091E-3</v>
      </c>
      <c r="Y17" s="13">
        <f t="shared" si="9"/>
        <v>0.87541237675757477</v>
      </c>
      <c r="Z17" s="13"/>
      <c r="AA17" s="13"/>
      <c r="AB17" s="13">
        <f t="shared" si="4"/>
        <v>0.86808554390294057</v>
      </c>
      <c r="AC17" s="13"/>
      <c r="AD17" s="13"/>
      <c r="AE17" s="13">
        <v>0.97721800000000003</v>
      </c>
      <c r="AF17" s="40">
        <v>1992</v>
      </c>
      <c r="AG17" s="13">
        <v>0.31</v>
      </c>
      <c r="AH17" s="13"/>
      <c r="AI17" s="13"/>
      <c r="AJ17" s="13">
        <f t="shared" si="12"/>
        <v>0.87292155319003983</v>
      </c>
      <c r="AK17" s="13">
        <f t="shared" si="10"/>
        <v>-2.2781999999999969E-2</v>
      </c>
      <c r="AL17" s="13">
        <f t="shared" si="11"/>
        <v>0.86935844839003984</v>
      </c>
      <c r="AM17" s="13"/>
      <c r="AN17" s="13"/>
      <c r="AO17" s="13"/>
      <c r="AP17" s="13"/>
      <c r="AQ17" s="13"/>
      <c r="AR17" s="13"/>
      <c r="AS17" s="13"/>
      <c r="AT17" s="13"/>
      <c r="AU17" s="4"/>
      <c r="AV17" s="4"/>
      <c r="AW17" s="13"/>
      <c r="AX17" s="4"/>
      <c r="AY17" s="4"/>
      <c r="AZ17" s="4"/>
      <c r="BA17" s="2"/>
      <c r="BB17" s="2"/>
      <c r="BC17" s="2"/>
      <c r="BD17" s="2"/>
      <c r="BE17" s="2"/>
    </row>
    <row r="18" spans="1:57">
      <c r="A18" s="9">
        <f t="shared" si="14"/>
        <v>1993</v>
      </c>
      <c r="B18" s="3">
        <v>2483.4</v>
      </c>
      <c r="C18" s="4">
        <v>152.69999999999999</v>
      </c>
      <c r="D18" s="10">
        <v>2636.1</v>
      </c>
      <c r="E18" s="4">
        <v>2808.9</v>
      </c>
      <c r="F18" s="4">
        <v>188.9</v>
      </c>
      <c r="G18" s="10">
        <v>3022.9</v>
      </c>
      <c r="H18" s="4">
        <f t="shared" si="2"/>
        <v>0.87204340203116204</v>
      </c>
      <c r="I18" s="4"/>
      <c r="J18" s="4">
        <f t="shared" si="5"/>
        <v>0.88411833813948526</v>
      </c>
      <c r="K18" s="4">
        <v>3.673E-3</v>
      </c>
      <c r="L18" s="4">
        <f t="shared" si="6"/>
        <v>0.88044533813948522</v>
      </c>
      <c r="M18" s="4"/>
      <c r="N18" s="4">
        <v>2.6150609999999999</v>
      </c>
      <c r="O18" s="4">
        <f t="shared" si="3"/>
        <v>0.87036039338157334</v>
      </c>
      <c r="P18" s="4">
        <f t="shared" si="7"/>
        <v>5.0189897342928225E-3</v>
      </c>
      <c r="Q18" s="4">
        <f t="shared" si="8"/>
        <v>0.8754263484051924</v>
      </c>
      <c r="R18" s="4"/>
      <c r="S18" s="4"/>
      <c r="T18" s="4"/>
      <c r="U18" s="4">
        <v>2483.4</v>
      </c>
      <c r="V18" s="4">
        <v>2808.9</v>
      </c>
      <c r="W18" s="13">
        <f t="shared" si="13"/>
        <v>0.88411833813948526</v>
      </c>
      <c r="X18" s="13">
        <v>3.673E-3</v>
      </c>
      <c r="Y18" s="13">
        <f t="shared" si="9"/>
        <v>0.88044533813948522</v>
      </c>
      <c r="Z18" s="13"/>
      <c r="AA18" s="13"/>
      <c r="AB18" s="13">
        <f t="shared" si="4"/>
        <v>0.87204340203116204</v>
      </c>
      <c r="AC18" s="13" t="s">
        <v>33</v>
      </c>
      <c r="AD18" s="13"/>
      <c r="AE18" s="13">
        <v>0.97921000000000002</v>
      </c>
      <c r="AF18" s="40">
        <v>1993</v>
      </c>
      <c r="AG18" s="13">
        <v>0.39600000000000002</v>
      </c>
      <c r="AH18" s="13"/>
      <c r="AI18" s="13"/>
      <c r="AJ18" s="13">
        <f t="shared" si="12"/>
        <v>0.8754263484051924</v>
      </c>
      <c r="AK18" s="13">
        <f t="shared" si="10"/>
        <v>-2.0789999999999975E-2</v>
      </c>
      <c r="AL18" s="13">
        <f t="shared" si="11"/>
        <v>0.87217479240519236</v>
      </c>
      <c r="AM18" s="13"/>
      <c r="AN18" s="13"/>
      <c r="AO18" s="13"/>
      <c r="AP18" s="13"/>
      <c r="AQ18" s="13"/>
      <c r="AR18" s="13"/>
      <c r="AS18" s="13"/>
      <c r="AT18" s="13"/>
      <c r="AU18" s="4"/>
      <c r="AV18" s="4"/>
      <c r="AW18" s="13"/>
      <c r="AX18" s="4"/>
      <c r="AY18" s="4"/>
      <c r="AZ18" s="4"/>
      <c r="BA18" s="2"/>
      <c r="BB18" s="2"/>
      <c r="BC18" s="2"/>
      <c r="BD18" s="2"/>
      <c r="BE18" s="2"/>
    </row>
    <row r="19" spans="1:57">
      <c r="A19" s="9">
        <f t="shared" si="14"/>
        <v>1994</v>
      </c>
      <c r="B19" s="3">
        <v>2624.6</v>
      </c>
      <c r="C19" s="4">
        <v>160.6</v>
      </c>
      <c r="D19" s="10">
        <f>B19+C19</f>
        <v>2785.2</v>
      </c>
      <c r="E19" s="4">
        <v>2974.3449999999998</v>
      </c>
      <c r="F19" s="4">
        <v>232.9</v>
      </c>
      <c r="G19" s="10">
        <f>E19+F19</f>
        <v>3207.2449999999999</v>
      </c>
      <c r="H19" s="4">
        <f t="shared" si="2"/>
        <v>0.86840886804718687</v>
      </c>
      <c r="I19" s="4"/>
      <c r="J19" s="4">
        <f t="shared" si="5"/>
        <v>0.88241276650825651</v>
      </c>
      <c r="K19" s="4">
        <v>2.0950000000000001E-3</v>
      </c>
      <c r="L19" s="4">
        <f t="shared" si="6"/>
        <v>0.88031776650825655</v>
      </c>
      <c r="M19" s="4"/>
      <c r="N19" s="4">
        <v>2.6591649999999998</v>
      </c>
      <c r="O19" s="4">
        <f t="shared" si="3"/>
        <v>0.87270659892324665</v>
      </c>
      <c r="P19" s="4">
        <f t="shared" si="7"/>
        <v>7.3651952759661299E-3</v>
      </c>
      <c r="Q19" s="4">
        <f t="shared" si="8"/>
        <v>0.87295257123229042</v>
      </c>
      <c r="R19" s="4"/>
      <c r="S19" s="4"/>
      <c r="T19" s="4"/>
      <c r="U19" s="4">
        <v>2624.6</v>
      </c>
      <c r="V19" s="4">
        <v>2974.114</v>
      </c>
      <c r="W19" s="13">
        <f t="shared" si="13"/>
        <v>0.88248130367564925</v>
      </c>
      <c r="X19" s="13">
        <v>2.0950000000000001E-3</v>
      </c>
      <c r="Y19" s="13">
        <f t="shared" si="9"/>
        <v>0.8803863036756493</v>
      </c>
      <c r="Z19" s="13"/>
      <c r="AA19" s="13"/>
      <c r="AB19" s="13">
        <v>0.86847099999999999</v>
      </c>
      <c r="AC19" s="13">
        <v>0.86847099999999999</v>
      </c>
      <c r="AD19" s="13"/>
      <c r="AE19" s="13">
        <v>0.99133899999999997</v>
      </c>
      <c r="AF19" s="40">
        <v>1994</v>
      </c>
      <c r="AG19" s="13">
        <v>0.39600000000000002</v>
      </c>
      <c r="AH19" s="13"/>
      <c r="AI19" s="13"/>
      <c r="AJ19" s="13">
        <f t="shared" si="12"/>
        <v>0.87295257123229042</v>
      </c>
      <c r="AK19" s="13">
        <f t="shared" si="10"/>
        <v>-8.6610000000000298E-3</v>
      </c>
      <c r="AL19" s="13">
        <f t="shared" si="11"/>
        <v>0.87159799083229039</v>
      </c>
      <c r="AM19" s="13"/>
      <c r="AN19" s="13"/>
      <c r="AO19" s="13"/>
      <c r="AP19" s="13"/>
      <c r="AQ19" s="13"/>
      <c r="AR19" s="13"/>
      <c r="AS19" s="13"/>
      <c r="AT19" s="13"/>
      <c r="AU19" s="4"/>
      <c r="AV19" s="4"/>
      <c r="AW19" s="13"/>
      <c r="AX19" s="4"/>
      <c r="AY19" s="4"/>
      <c r="AZ19" s="4"/>
      <c r="BA19" s="2"/>
      <c r="BB19" s="2"/>
      <c r="BC19" s="2"/>
      <c r="BD19" s="2"/>
      <c r="BE19" s="2"/>
    </row>
    <row r="20" spans="1:57">
      <c r="A20" s="9">
        <f t="shared" si="14"/>
        <v>1995</v>
      </c>
      <c r="B20" s="3">
        <v>2754.5</v>
      </c>
      <c r="C20" s="4">
        <v>165.1</v>
      </c>
      <c r="D20" s="10">
        <f t="shared" ref="D20:D35" si="15">B20+C20</f>
        <v>2919.6</v>
      </c>
      <c r="E20" s="4">
        <v>3165.4580000000001</v>
      </c>
      <c r="F20" s="4">
        <v>242.4</v>
      </c>
      <c r="G20" s="10">
        <f t="shared" ref="G20:G35" si="16">E20+F20</f>
        <v>3407.8580000000002</v>
      </c>
      <c r="H20" s="4">
        <f t="shared" si="2"/>
        <v>0.85672583775497679</v>
      </c>
      <c r="I20" s="4"/>
      <c r="J20" s="4">
        <f t="shared" si="5"/>
        <v>0.87017423702983898</v>
      </c>
      <c r="K20" s="4">
        <v>1.2999999999999999E-3</v>
      </c>
      <c r="L20" s="4">
        <f t="shared" si="6"/>
        <v>0.86887423702983901</v>
      </c>
      <c r="M20" s="4"/>
      <c r="N20" s="4">
        <v>2.5645169999999999</v>
      </c>
      <c r="O20" s="4">
        <f t="shared" si="3"/>
        <v>0.86754654177955548</v>
      </c>
      <c r="P20" s="4">
        <f t="shared" si="7"/>
        <v>2.2051381322749641E-3</v>
      </c>
      <c r="Q20" s="4">
        <f t="shared" si="8"/>
        <v>0.86666909889756405</v>
      </c>
      <c r="R20" s="4"/>
      <c r="S20" s="4"/>
      <c r="T20" s="4"/>
      <c r="U20" s="4">
        <v>2754.5</v>
      </c>
      <c r="V20" s="4">
        <v>3165.21</v>
      </c>
      <c r="W20" s="13">
        <f t="shared" si="13"/>
        <v>0.87024241677487435</v>
      </c>
      <c r="X20" s="13">
        <v>1.2999999999999999E-3</v>
      </c>
      <c r="Y20" s="13">
        <f t="shared" si="9"/>
        <v>0.86894241677487438</v>
      </c>
      <c r="Z20" s="13"/>
      <c r="AA20" s="13"/>
      <c r="AB20" s="13">
        <v>0.85678799999999999</v>
      </c>
      <c r="AC20" s="13">
        <v>0.85678799999999999</v>
      </c>
      <c r="AD20" s="13"/>
      <c r="AE20" s="13">
        <v>0.98743999999999998</v>
      </c>
      <c r="AF20" s="40">
        <v>1995</v>
      </c>
      <c r="AG20" s="13">
        <v>0.39600000000000002</v>
      </c>
      <c r="AH20" s="13"/>
      <c r="AI20" s="13"/>
      <c r="AJ20" s="13">
        <f t="shared" si="12"/>
        <v>0.86666909889756405</v>
      </c>
      <c r="AK20" s="13">
        <f t="shared" si="10"/>
        <v>-1.2560000000000016E-2</v>
      </c>
      <c r="AL20" s="13">
        <f t="shared" si="11"/>
        <v>0.86470471489756406</v>
      </c>
      <c r="AM20" s="13"/>
      <c r="AN20" s="13"/>
      <c r="AO20" s="13"/>
      <c r="AP20" s="13"/>
      <c r="AQ20" s="13"/>
      <c r="AR20" s="13"/>
      <c r="AS20" s="13"/>
      <c r="AT20" s="13"/>
      <c r="AU20" s="4"/>
      <c r="AV20" s="4"/>
      <c r="AW20" s="13"/>
      <c r="AX20" s="4"/>
      <c r="AY20" s="4"/>
      <c r="AZ20" s="4"/>
      <c r="BA20" s="2"/>
      <c r="BB20" s="2"/>
      <c r="BC20" s="2"/>
      <c r="BD20" s="2"/>
      <c r="BE20" s="2"/>
    </row>
    <row r="21" spans="1:57">
      <c r="A21" s="9">
        <f t="shared" si="14"/>
        <v>1996</v>
      </c>
      <c r="B21" s="3">
        <v>2901.7</v>
      </c>
      <c r="C21" s="4">
        <v>171.8</v>
      </c>
      <c r="D21" s="10">
        <f t="shared" si="15"/>
        <v>3073.5</v>
      </c>
      <c r="E21" s="4">
        <v>3348.5</v>
      </c>
      <c r="F21" s="4">
        <v>255.6</v>
      </c>
      <c r="G21" s="10">
        <f t="shared" si="16"/>
        <v>3604.1</v>
      </c>
      <c r="H21" s="4">
        <f t="shared" si="2"/>
        <v>0.85277877972309313</v>
      </c>
      <c r="I21" s="4"/>
      <c r="J21" s="4">
        <f t="shared" si="5"/>
        <v>0.86656711960579358</v>
      </c>
      <c r="K21" s="4">
        <v>0</v>
      </c>
      <c r="L21" s="4">
        <f t="shared" si="6"/>
        <v>0.86656711960579358</v>
      </c>
      <c r="M21" s="4"/>
      <c r="N21" s="4">
        <v>2.5265789999999999</v>
      </c>
      <c r="O21" s="4">
        <f t="shared" si="3"/>
        <v>0.86534140364728052</v>
      </c>
      <c r="P21" s="4">
        <f t="shared" si="7"/>
        <v>0</v>
      </c>
      <c r="Q21" s="4">
        <f t="shared" si="8"/>
        <v>0.86656711960579358</v>
      </c>
      <c r="R21" s="4"/>
      <c r="S21" s="4"/>
      <c r="T21" s="4"/>
      <c r="U21" s="4">
        <v>2901.7</v>
      </c>
      <c r="V21" s="4">
        <v>3348.1840000000002</v>
      </c>
      <c r="W21" s="13">
        <f t="shared" si="13"/>
        <v>0.86664890579490239</v>
      </c>
      <c r="X21" s="13">
        <v>0</v>
      </c>
      <c r="Y21" s="13">
        <f t="shared" si="9"/>
        <v>0.86664890579490239</v>
      </c>
      <c r="Z21" s="13"/>
      <c r="AA21" s="13"/>
      <c r="AB21" s="13">
        <v>0.85285299999999997</v>
      </c>
      <c r="AC21" s="13">
        <v>0.85285299999999997</v>
      </c>
      <c r="AD21" s="13"/>
      <c r="AE21" s="13">
        <v>0.99406700000000003</v>
      </c>
      <c r="AF21" s="40">
        <v>1996</v>
      </c>
      <c r="AG21" s="13">
        <v>0.39600000000000002</v>
      </c>
      <c r="AH21" s="13"/>
      <c r="AI21" s="13"/>
      <c r="AJ21" s="13">
        <f t="shared" si="12"/>
        <v>0.86656711960579358</v>
      </c>
      <c r="AK21" s="13">
        <f t="shared" si="10"/>
        <v>-5.9329999999999661E-3</v>
      </c>
      <c r="AL21" s="13">
        <f t="shared" si="11"/>
        <v>0.86563919840579362</v>
      </c>
      <c r="AM21" s="13"/>
      <c r="AN21" s="13"/>
      <c r="AO21" s="13"/>
      <c r="AP21" s="13"/>
      <c r="AQ21" s="13"/>
      <c r="AR21" s="13"/>
      <c r="AS21" s="13"/>
      <c r="AT21" s="13"/>
      <c r="AU21" s="4"/>
      <c r="AV21" s="4"/>
      <c r="AW21" s="13"/>
      <c r="AX21" s="4"/>
      <c r="AY21" s="4"/>
      <c r="AZ21" s="4"/>
      <c r="BA21" s="2"/>
      <c r="BB21" s="2"/>
      <c r="BC21" s="2"/>
      <c r="BD21" s="2"/>
      <c r="BE21" s="2"/>
    </row>
    <row r="22" spans="1:57">
      <c r="A22" s="9">
        <f t="shared" si="14"/>
        <v>1997</v>
      </c>
      <c r="B22" s="3">
        <v>3104.5</v>
      </c>
      <c r="C22" s="4">
        <v>180.7</v>
      </c>
      <c r="D22" s="10">
        <f t="shared" si="15"/>
        <v>3285.2</v>
      </c>
      <c r="E22" s="4">
        <v>3609.1930000000002</v>
      </c>
      <c r="F22" s="4">
        <v>272</v>
      </c>
      <c r="G22" s="10">
        <f t="shared" si="16"/>
        <v>3881.1930000000002</v>
      </c>
      <c r="H22" s="4">
        <f t="shared" si="2"/>
        <v>0.84644077220586544</v>
      </c>
      <c r="I22" s="4"/>
      <c r="J22" s="4">
        <f t="shared" si="5"/>
        <v>0.86016458526878437</v>
      </c>
      <c r="K22" s="4">
        <v>-1.2000000000000001E-3</v>
      </c>
      <c r="L22" s="4">
        <f t="shared" si="6"/>
        <v>0.86136458526878434</v>
      </c>
      <c r="M22" s="4"/>
      <c r="N22" s="4">
        <v>2.4949309999999998</v>
      </c>
      <c r="O22" s="4">
        <f t="shared" si="3"/>
        <v>0.86343744250294308</v>
      </c>
      <c r="P22" s="4">
        <f t="shared" si="7"/>
        <v>-1.9039611443374405E-3</v>
      </c>
      <c r="Q22" s="4">
        <f t="shared" si="8"/>
        <v>0.86326854641312178</v>
      </c>
      <c r="R22" s="4"/>
      <c r="S22" s="4"/>
      <c r="T22" s="4"/>
      <c r="U22" s="4">
        <v>3104.5</v>
      </c>
      <c r="V22" s="4">
        <v>3608.7629999999999</v>
      </c>
      <c r="W22" s="13">
        <f t="shared" si="13"/>
        <v>0.86026707766622523</v>
      </c>
      <c r="X22" s="13">
        <v>-1.2000000000000001E-3</v>
      </c>
      <c r="Y22" s="13">
        <f t="shared" si="9"/>
        <v>0.86146707766622521</v>
      </c>
      <c r="Z22" s="13"/>
      <c r="AA22" s="13"/>
      <c r="AB22" s="13">
        <v>0.84653500000000004</v>
      </c>
      <c r="AC22" s="13">
        <v>0.84653500000000004</v>
      </c>
      <c r="AD22" s="13"/>
      <c r="AE22" s="13">
        <v>1.0063610000000001</v>
      </c>
      <c r="AF22" s="40">
        <v>1997</v>
      </c>
      <c r="AG22" s="13">
        <v>0.39600000000000002</v>
      </c>
      <c r="AH22" s="13"/>
      <c r="AI22" s="13"/>
      <c r="AJ22" s="13">
        <f t="shared" si="12"/>
        <v>0.86326854641312178</v>
      </c>
      <c r="AK22" s="13">
        <f t="shared" si="10"/>
        <v>6.361000000000061E-3</v>
      </c>
      <c r="AL22" s="13">
        <f t="shared" si="11"/>
        <v>0.86426340681312175</v>
      </c>
      <c r="AM22" s="13"/>
      <c r="AN22" s="13"/>
      <c r="AO22" s="13"/>
      <c r="AP22" s="13"/>
      <c r="AQ22" s="13"/>
      <c r="AR22" s="13"/>
      <c r="AS22" s="13"/>
      <c r="AT22" s="13"/>
      <c r="AU22" s="4"/>
      <c r="AV22" s="4"/>
      <c r="AW22" s="13"/>
      <c r="AX22" s="4"/>
      <c r="AY22" s="4"/>
      <c r="AZ22" s="4"/>
      <c r="BA22" s="2"/>
      <c r="BB22" s="2"/>
      <c r="BC22" s="2"/>
      <c r="BD22" s="2"/>
      <c r="BE22" s="2"/>
    </row>
    <row r="23" spans="1:57">
      <c r="A23" s="9">
        <f t="shared" si="14"/>
        <v>1998</v>
      </c>
      <c r="B23" s="3">
        <v>3336.8</v>
      </c>
      <c r="C23" s="4">
        <v>191.3</v>
      </c>
      <c r="D23" s="10">
        <f t="shared" si="15"/>
        <v>3528.1000000000004</v>
      </c>
      <c r="E23" s="4">
        <v>3908.5720000000001</v>
      </c>
      <c r="F23" s="4">
        <v>290.3</v>
      </c>
      <c r="G23" s="10">
        <f t="shared" si="16"/>
        <v>4198.8720000000003</v>
      </c>
      <c r="H23" s="4">
        <f t="shared" si="2"/>
        <v>0.84024947652607651</v>
      </c>
      <c r="I23" s="4"/>
      <c r="J23" s="4">
        <f t="shared" si="5"/>
        <v>0.85371332548050805</v>
      </c>
      <c r="K23" s="4">
        <v>-2.2000000000000001E-3</v>
      </c>
      <c r="L23" s="4">
        <f t="shared" si="6"/>
        <v>0.85591332548050802</v>
      </c>
      <c r="M23" s="4"/>
      <c r="N23" s="4">
        <v>2.4594779999999998</v>
      </c>
      <c r="O23" s="4">
        <f t="shared" si="3"/>
        <v>0.86123161120936875</v>
      </c>
      <c r="P23" s="4">
        <f t="shared" si="7"/>
        <v>-4.1097924379117634E-3</v>
      </c>
      <c r="Q23" s="4">
        <f t="shared" si="8"/>
        <v>0.86002311791841979</v>
      </c>
      <c r="R23" s="4"/>
      <c r="S23" s="4"/>
      <c r="T23" s="4"/>
      <c r="U23" s="4">
        <v>3336.8</v>
      </c>
      <c r="V23" s="4">
        <v>3907.933</v>
      </c>
      <c r="W23" s="13">
        <f t="shared" si="13"/>
        <v>0.8538529191774783</v>
      </c>
      <c r="X23" s="13">
        <v>-2.2000000000000001E-3</v>
      </c>
      <c r="Y23" s="13">
        <f t="shared" si="9"/>
        <v>0.85605291917747828</v>
      </c>
      <c r="Z23" s="13"/>
      <c r="AA23" s="13"/>
      <c r="AB23" s="13">
        <v>0.84037700000000004</v>
      </c>
      <c r="AC23" s="13">
        <v>0.84037700000000004</v>
      </c>
      <c r="AD23" s="13"/>
      <c r="AE23" s="13">
        <v>1.0159830000000001</v>
      </c>
      <c r="AF23" s="40">
        <v>1998</v>
      </c>
      <c r="AG23" s="13">
        <v>0.39600000000000002</v>
      </c>
      <c r="AH23" s="13"/>
      <c r="AI23" s="13"/>
      <c r="AJ23" s="13">
        <f t="shared" si="12"/>
        <v>0.86002311791841979</v>
      </c>
      <c r="AK23" s="13">
        <f t="shared" si="10"/>
        <v>1.598300000000008E-2</v>
      </c>
      <c r="AL23" s="13">
        <f t="shared" si="11"/>
        <v>0.86252285911841975</v>
      </c>
      <c r="AM23" s="13"/>
      <c r="AN23" s="13"/>
      <c r="AO23" s="13"/>
      <c r="AP23" s="13"/>
      <c r="AQ23" s="13"/>
      <c r="AR23" s="13"/>
      <c r="AS23" s="13"/>
      <c r="AT23" s="4"/>
      <c r="AU23" s="4"/>
      <c r="AV23" s="4"/>
      <c r="AW23" s="13"/>
      <c r="AX23" s="4"/>
      <c r="AY23" s="4"/>
      <c r="AZ23" s="4"/>
      <c r="BA23" s="2"/>
      <c r="BB23" s="2"/>
      <c r="BC23" s="2"/>
      <c r="BD23" s="2"/>
      <c r="BE23" s="2"/>
    </row>
    <row r="24" spans="1:57">
      <c r="A24" s="9">
        <f t="shared" si="14"/>
        <v>1999</v>
      </c>
      <c r="B24" s="3">
        <v>3546.8</v>
      </c>
      <c r="C24" s="4">
        <v>202.3</v>
      </c>
      <c r="D24" s="10">
        <f t="shared" si="15"/>
        <v>3749.1000000000004</v>
      </c>
      <c r="E24" s="4">
        <v>4174.009</v>
      </c>
      <c r="F24" s="4">
        <v>307.89999999999998</v>
      </c>
      <c r="G24" s="10">
        <f t="shared" si="16"/>
        <v>4481.9089999999997</v>
      </c>
      <c r="H24" s="4">
        <f t="shared" si="2"/>
        <v>0.83649623408239671</v>
      </c>
      <c r="I24" s="4"/>
      <c r="J24" s="4">
        <f t="shared" si="5"/>
        <v>0.84973463162154184</v>
      </c>
      <c r="K24" s="4">
        <v>-3.5999999999999999E-3</v>
      </c>
      <c r="L24" s="4">
        <f t="shared" si="6"/>
        <v>0.85333463162154188</v>
      </c>
      <c r="M24" s="4"/>
      <c r="N24" s="4">
        <v>2.488629</v>
      </c>
      <c r="O24" s="4">
        <f t="shared" si="3"/>
        <v>0.86305107235177991</v>
      </c>
      <c r="P24" s="4">
        <f t="shared" si="7"/>
        <v>-2.2903312955006028E-3</v>
      </c>
      <c r="Q24" s="4">
        <f t="shared" si="8"/>
        <v>0.85562496291704249</v>
      </c>
      <c r="R24" s="4"/>
      <c r="S24" s="4"/>
      <c r="T24" s="4"/>
      <c r="U24" s="4">
        <v>3546.8</v>
      </c>
      <c r="V24" s="4">
        <v>4173.5069999999996</v>
      </c>
      <c r="W24" s="13">
        <f t="shared" si="13"/>
        <v>0.84983683985674408</v>
      </c>
      <c r="X24" s="13">
        <v>-3.5999999999999999E-3</v>
      </c>
      <c r="Y24" s="13">
        <f t="shared" si="9"/>
        <v>0.85343683985674412</v>
      </c>
      <c r="Z24" s="13"/>
      <c r="AA24" s="13"/>
      <c r="AB24" s="13">
        <v>0.83658999999999994</v>
      </c>
      <c r="AC24" s="13">
        <v>0.83658999999999994</v>
      </c>
      <c r="AD24" s="13"/>
      <c r="AE24" s="13">
        <v>1.029153</v>
      </c>
      <c r="AF24" s="40">
        <v>1999</v>
      </c>
      <c r="AG24" s="13">
        <v>0.39600000000000002</v>
      </c>
      <c r="AH24" s="13"/>
      <c r="AI24" s="13"/>
      <c r="AJ24" s="13">
        <f t="shared" si="12"/>
        <v>0.85562496291704249</v>
      </c>
      <c r="AK24" s="13">
        <f t="shared" si="10"/>
        <v>2.9152999999999984E-2</v>
      </c>
      <c r="AL24" s="13">
        <f t="shared" si="11"/>
        <v>0.86018449211704251</v>
      </c>
      <c r="AM24" s="13"/>
      <c r="AN24" s="13"/>
      <c r="AO24" s="13"/>
      <c r="AP24" s="13"/>
      <c r="AQ24" s="13"/>
      <c r="AR24" s="13"/>
      <c r="AS24" s="13"/>
      <c r="AT24" s="13"/>
      <c r="AU24" s="4"/>
      <c r="AV24" s="4"/>
      <c r="AW24" s="13"/>
      <c r="AX24" s="4"/>
      <c r="AY24" s="4"/>
      <c r="AZ24" s="4"/>
      <c r="BA24" s="2"/>
      <c r="BB24" s="2"/>
      <c r="BC24" s="2"/>
      <c r="BD24" s="2"/>
      <c r="BE24" s="2"/>
    </row>
    <row r="25" spans="1:57">
      <c r="A25" s="9">
        <v>2000</v>
      </c>
      <c r="B25" s="3">
        <v>3798.9</v>
      </c>
      <c r="C25" s="4">
        <v>210.1</v>
      </c>
      <c r="D25" s="10">
        <f t="shared" si="15"/>
        <v>4009</v>
      </c>
      <c r="E25" s="4">
        <v>4515.9359999999997</v>
      </c>
      <c r="F25" s="4">
        <v>326.30799999999999</v>
      </c>
      <c r="G25" s="10">
        <f t="shared" si="16"/>
        <v>4842.2439999999997</v>
      </c>
      <c r="H25" s="4">
        <f t="shared" si="2"/>
        <v>0.82792193041077655</v>
      </c>
      <c r="I25" s="4"/>
      <c r="J25" s="4">
        <f t="shared" si="5"/>
        <v>0.84122095618715598</v>
      </c>
      <c r="K25" s="4">
        <v>-4.5999999999999999E-3</v>
      </c>
      <c r="L25" s="4">
        <f t="shared" si="6"/>
        <v>0.84582095618715603</v>
      </c>
      <c r="M25" s="4"/>
      <c r="N25" s="4">
        <v>2.4608780000000001</v>
      </c>
      <c r="O25" s="4">
        <f t="shared" si="3"/>
        <v>0.86132022295725597</v>
      </c>
      <c r="P25" s="4">
        <f t="shared" si="7"/>
        <v>-4.0211806900245506E-3</v>
      </c>
      <c r="Q25" s="4">
        <f t="shared" si="8"/>
        <v>0.84984213687718058</v>
      </c>
      <c r="R25" s="4"/>
      <c r="S25" s="4"/>
      <c r="T25" s="4"/>
      <c r="U25" s="5">
        <v>3798.8</v>
      </c>
      <c r="V25" s="5">
        <v>4515.3760000000002</v>
      </c>
      <c r="W25" s="13">
        <f>U25/V25</f>
        <v>0.84130313843188254</v>
      </c>
      <c r="X25" s="13">
        <v>-4.5999999999999999E-3</v>
      </c>
      <c r="Y25" s="13">
        <f t="shared" si="9"/>
        <v>0.84590313843188258</v>
      </c>
      <c r="Z25" s="13"/>
      <c r="AA25" s="13"/>
      <c r="AB25" s="13">
        <v>0.82799</v>
      </c>
      <c r="AC25" s="13">
        <v>0.82799</v>
      </c>
      <c r="AD25" s="13"/>
      <c r="AE25" s="13">
        <v>1.0158929999999999</v>
      </c>
      <c r="AF25" s="40">
        <v>2000</v>
      </c>
      <c r="AG25" s="13">
        <v>0.39600000000000002</v>
      </c>
      <c r="AH25" s="13"/>
      <c r="AI25" s="13"/>
      <c r="AJ25" s="13">
        <f t="shared" si="12"/>
        <v>0.84984213687718058</v>
      </c>
      <c r="AK25" s="13">
        <f t="shared" si="10"/>
        <v>1.5892999999999935E-2</v>
      </c>
      <c r="AL25" s="13">
        <f t="shared" si="11"/>
        <v>0.85232780207718062</v>
      </c>
      <c r="AM25" s="13"/>
      <c r="AN25" s="13"/>
      <c r="AO25" s="13"/>
      <c r="AP25" s="13"/>
      <c r="AQ25" s="13"/>
      <c r="AR25" s="13"/>
      <c r="AS25" s="13"/>
      <c r="AT25" s="13"/>
      <c r="AU25" s="5"/>
      <c r="AV25" s="5"/>
      <c r="AW25" s="13"/>
      <c r="AX25" s="4"/>
      <c r="AY25" s="16"/>
      <c r="AZ25" s="13"/>
      <c r="BA25" s="2"/>
      <c r="BB25" s="2"/>
      <c r="BC25" s="2"/>
      <c r="BD25" s="2"/>
      <c r="BE25" s="2"/>
    </row>
    <row r="26" spans="1:57">
      <c r="A26" s="9">
        <f>A25+1</f>
        <v>2001</v>
      </c>
      <c r="B26" s="3">
        <v>3952.5</v>
      </c>
      <c r="C26" s="4">
        <v>218.7</v>
      </c>
      <c r="D26" s="10">
        <f t="shared" si="15"/>
        <v>4171.2</v>
      </c>
      <c r="E26" s="4">
        <v>4610.1099999999997</v>
      </c>
      <c r="F26" s="4">
        <v>332.34300000000002</v>
      </c>
      <c r="G26" s="10">
        <f t="shared" si="16"/>
        <v>4942.4529999999995</v>
      </c>
      <c r="H26" s="4">
        <f t="shared" si="2"/>
        <v>0.84395339723007989</v>
      </c>
      <c r="I26" s="4"/>
      <c r="J26" s="4">
        <f t="shared" si="5"/>
        <v>0.85735481365954402</v>
      </c>
      <c r="K26" s="4">
        <v>-5.6440000000000448E-3</v>
      </c>
      <c r="L26" s="4">
        <f t="shared" si="6"/>
        <v>0.86299881365954412</v>
      </c>
      <c r="M26" s="4"/>
      <c r="N26" s="4">
        <v>2.5458609999999999</v>
      </c>
      <c r="O26" s="4">
        <f t="shared" si="3"/>
        <v>0.86647245086076818</v>
      </c>
      <c r="P26" s="4">
        <f t="shared" si="7"/>
        <v>1.1310472134876681E-3</v>
      </c>
      <c r="Q26" s="4">
        <f t="shared" si="8"/>
        <v>0.86186776644605645</v>
      </c>
      <c r="R26" s="4"/>
      <c r="S26" s="4"/>
      <c r="T26" s="4"/>
      <c r="U26" s="5">
        <v>3952.5</v>
      </c>
      <c r="V26" s="5">
        <v>4609.6549999999997</v>
      </c>
      <c r="W26" s="13">
        <f t="shared" ref="W26:W45" si="17">U26/V26</f>
        <v>0.85743943961099045</v>
      </c>
      <c r="X26" s="13">
        <v>-5.6440000000000448E-3</v>
      </c>
      <c r="Y26" s="13">
        <f t="shared" si="9"/>
        <v>0.86308343961099054</v>
      </c>
      <c r="Z26" s="13"/>
      <c r="AA26" s="13"/>
      <c r="AB26" s="13">
        <v>0.844024</v>
      </c>
      <c r="AC26" s="13">
        <v>0.844024</v>
      </c>
      <c r="AD26" s="13"/>
      <c r="AE26" s="13">
        <v>1.0033749999999999</v>
      </c>
      <c r="AF26" s="40">
        <v>2001</v>
      </c>
      <c r="AG26" s="13">
        <v>0.39100000000000001</v>
      </c>
      <c r="AH26" s="13"/>
      <c r="AI26" s="13"/>
      <c r="AJ26" s="13">
        <f t="shared" si="12"/>
        <v>0.86186776644605645</v>
      </c>
      <c r="AK26" s="13">
        <f t="shared" si="10"/>
        <v>3.3749999999999059E-3</v>
      </c>
      <c r="AL26" s="13">
        <f t="shared" si="11"/>
        <v>0.86239561644605645</v>
      </c>
      <c r="AM26" s="13"/>
      <c r="AN26" s="13"/>
      <c r="AO26" s="13"/>
      <c r="AP26" s="13"/>
      <c r="AQ26" s="13"/>
      <c r="AR26" s="13"/>
      <c r="AS26" s="13"/>
      <c r="AT26" s="13"/>
      <c r="AU26" s="5"/>
      <c r="AV26" s="5"/>
      <c r="AW26" s="13"/>
      <c r="AX26" s="4"/>
      <c r="AY26" s="16"/>
      <c r="AZ26" s="13"/>
      <c r="BA26" s="2"/>
      <c r="BB26" s="2"/>
      <c r="BC26" s="2"/>
      <c r="BD26" s="2"/>
      <c r="BE26" s="2"/>
    </row>
    <row r="27" spans="1:57">
      <c r="A27" s="9">
        <f t="shared" ref="A27:A45" si="18">A26+1</f>
        <v>2002</v>
      </c>
      <c r="B27" s="3">
        <v>4021.7</v>
      </c>
      <c r="C27" s="4">
        <v>228.3</v>
      </c>
      <c r="D27" s="10">
        <f t="shared" si="15"/>
        <v>4250</v>
      </c>
      <c r="E27" s="4">
        <v>4613.21</v>
      </c>
      <c r="F27" s="4">
        <v>341.45400000000001</v>
      </c>
      <c r="G27" s="10">
        <f t="shared" si="16"/>
        <v>4954.6639999999998</v>
      </c>
      <c r="H27" s="4">
        <f t="shared" si="2"/>
        <v>0.8577776414303776</v>
      </c>
      <c r="I27" s="4"/>
      <c r="J27" s="4">
        <f t="shared" si="5"/>
        <v>0.87177908657962677</v>
      </c>
      <c r="K27" s="4">
        <v>-6.4449999999999855E-3</v>
      </c>
      <c r="L27" s="4">
        <f t="shared" si="6"/>
        <v>0.87822408657962681</v>
      </c>
      <c r="M27" s="4"/>
      <c r="N27" s="4">
        <v>2.670255</v>
      </c>
      <c r="O27" s="4">
        <f t="shared" si="3"/>
        <v>0.87328128878061928</v>
      </c>
      <c r="P27" s="4">
        <f t="shared" si="7"/>
        <v>7.9398851333387643E-3</v>
      </c>
      <c r="Q27" s="4">
        <f t="shared" si="8"/>
        <v>0.87028420144628804</v>
      </c>
      <c r="R27" s="4"/>
      <c r="S27" s="4"/>
      <c r="T27" s="4"/>
      <c r="U27" s="5">
        <v>4021.6</v>
      </c>
      <c r="V27" s="5">
        <v>4613.0609999999997</v>
      </c>
      <c r="W27" s="13">
        <f t="shared" si="17"/>
        <v>0.87178556711042843</v>
      </c>
      <c r="X27" s="13">
        <v>-6.4449999999999855E-3</v>
      </c>
      <c r="Y27" s="13">
        <f t="shared" si="9"/>
        <v>0.87823056711042846</v>
      </c>
      <c r="Z27" s="13"/>
      <c r="AA27" s="13"/>
      <c r="AB27" s="13">
        <v>0.85777599999999998</v>
      </c>
      <c r="AC27" s="13">
        <v>0.85777599999999998</v>
      </c>
      <c r="AD27" s="13"/>
      <c r="AE27" s="13">
        <v>0.99774300000000005</v>
      </c>
      <c r="AF27" s="40">
        <v>2002</v>
      </c>
      <c r="AG27" s="13">
        <v>0.38600000000000001</v>
      </c>
      <c r="AH27" s="13"/>
      <c r="AI27" s="13"/>
      <c r="AJ27" s="13">
        <f t="shared" si="12"/>
        <v>0.87028420144628804</v>
      </c>
      <c r="AK27" s="13">
        <f t="shared" si="10"/>
        <v>-2.2569999999999535E-3</v>
      </c>
      <c r="AL27" s="13">
        <f t="shared" si="11"/>
        <v>0.86993120664628809</v>
      </c>
      <c r="AM27" s="13"/>
      <c r="AN27" s="13"/>
      <c r="AO27" s="13"/>
      <c r="AP27" s="13"/>
      <c r="AQ27" s="13"/>
      <c r="AR27" s="13"/>
      <c r="AS27" s="13"/>
      <c r="AT27" s="13"/>
      <c r="AU27" s="5"/>
      <c r="AV27" s="5"/>
      <c r="AW27" s="13"/>
      <c r="AX27" s="4"/>
      <c r="AY27" s="16"/>
      <c r="AZ27" s="13"/>
      <c r="BA27" s="2"/>
      <c r="BB27" s="2"/>
      <c r="BC27" s="2"/>
      <c r="BD27" s="2"/>
      <c r="BE27" s="2"/>
    </row>
    <row r="28" spans="1:57">
      <c r="A28" s="9">
        <f t="shared" si="18"/>
        <v>2003</v>
      </c>
      <c r="B28" s="3">
        <v>4114.1000000000004</v>
      </c>
      <c r="C28" s="4">
        <v>243.5</v>
      </c>
      <c r="D28" s="10">
        <f t="shared" si="15"/>
        <v>4357.6000000000004</v>
      </c>
      <c r="E28" s="4">
        <v>4726.1329999999998</v>
      </c>
      <c r="F28" s="4">
        <v>362.58199999999999</v>
      </c>
      <c r="G28" s="10">
        <f t="shared" si="16"/>
        <v>5088.7150000000001</v>
      </c>
      <c r="H28" s="4">
        <f t="shared" si="2"/>
        <v>0.85632620415959637</v>
      </c>
      <c r="I28" s="4"/>
      <c r="J28" s="4">
        <f t="shared" si="5"/>
        <v>0.87050025887972271</v>
      </c>
      <c r="K28" s="4">
        <v>-7.266999999999974E-3</v>
      </c>
      <c r="L28" s="4">
        <f t="shared" si="6"/>
        <v>0.87776725887972273</v>
      </c>
      <c r="M28" s="4"/>
      <c r="N28" s="4">
        <v>2.667929</v>
      </c>
      <c r="O28" s="4">
        <f t="shared" si="3"/>
        <v>0.87316125082461182</v>
      </c>
      <c r="P28" s="4">
        <f t="shared" si="7"/>
        <v>7.8198471773313072E-3</v>
      </c>
      <c r="Q28" s="4">
        <f t="shared" si="8"/>
        <v>0.86994741170239143</v>
      </c>
      <c r="R28" s="4"/>
      <c r="S28" s="4"/>
      <c r="T28" s="4"/>
      <c r="U28" s="5">
        <v>4113.8999999999996</v>
      </c>
      <c r="V28" s="5">
        <v>4726.0730000000003</v>
      </c>
      <c r="W28" s="13">
        <f t="shared" si="17"/>
        <v>0.87046899190935034</v>
      </c>
      <c r="X28" s="13">
        <v>-7.266999999999974E-3</v>
      </c>
      <c r="Y28" s="13">
        <f t="shared" si="9"/>
        <v>0.87773599190935037</v>
      </c>
      <c r="Z28" s="13"/>
      <c r="AA28" s="13"/>
      <c r="AB28" s="13">
        <v>0.85624800000000001</v>
      </c>
      <c r="AC28" s="13">
        <v>0.85624800000000001</v>
      </c>
      <c r="AD28" s="13"/>
      <c r="AE28" s="13">
        <v>0.998278</v>
      </c>
      <c r="AF28" s="40">
        <v>2003</v>
      </c>
      <c r="AG28" s="13">
        <v>0.35</v>
      </c>
      <c r="AH28" s="13"/>
      <c r="AI28" s="13"/>
      <c r="AJ28" s="13">
        <f t="shared" si="12"/>
        <v>0.86994741170239143</v>
      </c>
      <c r="AK28" s="13">
        <f t="shared" si="10"/>
        <v>-1.7220000000000013E-3</v>
      </c>
      <c r="AL28" s="13">
        <f t="shared" si="11"/>
        <v>0.86967809090239145</v>
      </c>
      <c r="AM28" s="13"/>
      <c r="AN28" s="13"/>
      <c r="AO28" s="13"/>
      <c r="AP28" s="13"/>
      <c r="AQ28" s="13"/>
      <c r="AR28" s="13"/>
      <c r="AS28" s="13"/>
      <c r="AT28" s="13"/>
      <c r="AU28" s="5"/>
      <c r="AV28" s="5"/>
      <c r="AW28" s="13"/>
      <c r="AX28" s="4"/>
      <c r="AY28" s="16"/>
      <c r="AZ28" s="13"/>
      <c r="BA28" s="2"/>
      <c r="BB28" s="2"/>
      <c r="BC28" s="2"/>
      <c r="BD28" s="2"/>
      <c r="BE28" s="2"/>
    </row>
    <row r="29" spans="1:57">
      <c r="A29" s="9">
        <f t="shared" si="18"/>
        <v>2004</v>
      </c>
      <c r="B29" s="3">
        <v>4295.2</v>
      </c>
      <c r="C29" s="4">
        <v>261</v>
      </c>
      <c r="D29" s="10">
        <f t="shared" si="15"/>
        <v>4556.2</v>
      </c>
      <c r="E29" s="4">
        <v>4998.0190000000002</v>
      </c>
      <c r="F29" s="4">
        <v>399.55599999999998</v>
      </c>
      <c r="G29" s="10">
        <f t="shared" si="16"/>
        <v>5397.5749999999998</v>
      </c>
      <c r="H29" s="4">
        <f t="shared" si="2"/>
        <v>0.84411981306420014</v>
      </c>
      <c r="I29" s="4"/>
      <c r="J29" s="4">
        <f t="shared" si="5"/>
        <v>0.85938048654877053</v>
      </c>
      <c r="K29" s="4">
        <v>-7.8870000000000398E-3</v>
      </c>
      <c r="L29" s="4">
        <f t="shared" si="6"/>
        <v>0.86726748654877062</v>
      </c>
      <c r="M29" s="4"/>
      <c r="N29" s="4">
        <v>2.5752480000000002</v>
      </c>
      <c r="O29" s="4">
        <f t="shared" si="3"/>
        <v>0.86815554067666645</v>
      </c>
      <c r="P29" s="4">
        <f t="shared" si="7"/>
        <v>2.8141370293859325E-3</v>
      </c>
      <c r="Q29" s="4">
        <f t="shared" si="8"/>
        <v>0.86445334951938468</v>
      </c>
      <c r="R29" s="4"/>
      <c r="S29" s="4"/>
      <c r="T29" s="4"/>
      <c r="U29" s="5">
        <v>4295.1000000000004</v>
      </c>
      <c r="V29" s="5">
        <v>4999.2839999999997</v>
      </c>
      <c r="W29" s="13">
        <f t="shared" si="17"/>
        <v>0.85914302928179331</v>
      </c>
      <c r="X29" s="13">
        <v>-7.8870000000000398E-3</v>
      </c>
      <c r="Y29" s="13">
        <f t="shared" si="9"/>
        <v>0.8670300292817934</v>
      </c>
      <c r="Z29" s="13"/>
      <c r="AA29" s="13"/>
      <c r="AB29" s="13">
        <v>0.84353900000000004</v>
      </c>
      <c r="AC29" s="13">
        <v>0.84353900000000004</v>
      </c>
      <c r="AD29" s="13"/>
      <c r="AE29" s="13">
        <v>1.0090440000000001</v>
      </c>
      <c r="AF29" s="40">
        <v>2004</v>
      </c>
      <c r="AG29" s="13">
        <v>0.35</v>
      </c>
      <c r="AH29" s="13"/>
      <c r="AI29" s="13"/>
      <c r="AJ29" s="13">
        <f t="shared" si="12"/>
        <v>0.86445334951938468</v>
      </c>
      <c r="AK29" s="13">
        <f t="shared" si="10"/>
        <v>9.044000000000052E-3</v>
      </c>
      <c r="AL29" s="13">
        <f t="shared" si="11"/>
        <v>0.8658678311193847</v>
      </c>
      <c r="AM29" s="13"/>
      <c r="AN29" s="13"/>
      <c r="AO29" s="13"/>
      <c r="AP29" s="13"/>
      <c r="AQ29" s="13"/>
      <c r="AR29" s="13"/>
      <c r="AS29" s="13"/>
      <c r="AT29" s="13"/>
      <c r="AU29" s="5"/>
      <c r="AV29" s="5"/>
      <c r="AW29" s="13"/>
      <c r="AX29" s="4"/>
      <c r="AY29" s="16"/>
      <c r="AZ29" s="13"/>
      <c r="BA29" s="2"/>
      <c r="BB29" s="2"/>
      <c r="BC29" s="2"/>
      <c r="BD29" s="2"/>
      <c r="BE29" s="2"/>
    </row>
    <row r="30" spans="1:57">
      <c r="A30" s="9">
        <f t="shared" si="18"/>
        <v>2005</v>
      </c>
      <c r="B30" s="3">
        <v>4488.1000000000004</v>
      </c>
      <c r="C30" s="4">
        <v>276.3</v>
      </c>
      <c r="D30" s="10">
        <f t="shared" si="15"/>
        <v>4764.4000000000005</v>
      </c>
      <c r="E30" s="4">
        <v>5261.2929999999997</v>
      </c>
      <c r="F30" s="4">
        <v>438.37900000000002</v>
      </c>
      <c r="G30" s="10">
        <f t="shared" si="16"/>
        <v>5699.6719999999996</v>
      </c>
      <c r="H30" s="4">
        <f t="shared" si="2"/>
        <v>0.83590775048108046</v>
      </c>
      <c r="I30" s="4"/>
      <c r="J30" s="4">
        <f t="shared" si="5"/>
        <v>0.8530412581089859</v>
      </c>
      <c r="K30" s="4">
        <v>-8.2920000000000285E-3</v>
      </c>
      <c r="L30" s="4">
        <f t="shared" si="6"/>
        <v>0.86133325810898598</v>
      </c>
      <c r="M30" s="4"/>
      <c r="N30" s="4">
        <v>2.5415540000000001</v>
      </c>
      <c r="O30" s="4">
        <f t="shared" si="3"/>
        <v>0.86622167309101417</v>
      </c>
      <c r="P30" s="4">
        <f t="shared" si="7"/>
        <v>8.8026944373365001E-4</v>
      </c>
      <c r="Q30" s="4">
        <f t="shared" si="8"/>
        <v>0.86045298866525233</v>
      </c>
      <c r="R30" s="4"/>
      <c r="S30" s="4"/>
      <c r="T30" s="4"/>
      <c r="U30" s="5">
        <v>4490.5</v>
      </c>
      <c r="V30" s="5">
        <v>5253.7250000000004</v>
      </c>
      <c r="W30" s="13">
        <f t="shared" si="17"/>
        <v>0.85472688425831189</v>
      </c>
      <c r="X30" s="13">
        <v>-8.2920000000000285E-3</v>
      </c>
      <c r="Y30" s="13">
        <f t="shared" si="9"/>
        <v>0.86301888425831197</v>
      </c>
      <c r="Z30" s="13"/>
      <c r="AA30" s="13"/>
      <c r="AB30" s="13">
        <v>0.83744399999999997</v>
      </c>
      <c r="AC30" s="13">
        <v>0.83744399999999997</v>
      </c>
      <c r="AD30" s="13"/>
      <c r="AE30" s="13">
        <v>1.0143819999999999</v>
      </c>
      <c r="AF30" s="40">
        <v>2005</v>
      </c>
      <c r="AG30" s="13">
        <v>0.35</v>
      </c>
      <c r="AH30" s="13"/>
      <c r="AI30" s="13"/>
      <c r="AJ30" s="13">
        <f t="shared" si="12"/>
        <v>0.86045298866525233</v>
      </c>
      <c r="AK30" s="13">
        <f t="shared" si="10"/>
        <v>1.4381999999999895E-2</v>
      </c>
      <c r="AL30" s="13">
        <f t="shared" si="11"/>
        <v>0.86270233346525227</v>
      </c>
      <c r="AM30" s="13"/>
      <c r="AN30" s="13"/>
      <c r="AO30" s="13"/>
      <c r="AP30" s="13"/>
      <c r="AQ30" s="13"/>
      <c r="AR30" s="13"/>
      <c r="AS30" s="13"/>
      <c r="AT30" s="13"/>
      <c r="AU30" s="5"/>
      <c r="AV30" s="5"/>
      <c r="AW30" s="13"/>
      <c r="AX30" s="4"/>
      <c r="AY30" s="16"/>
      <c r="AZ30" s="13"/>
      <c r="BA30" s="2"/>
      <c r="BB30" s="2"/>
      <c r="BC30" s="2"/>
      <c r="BD30" s="2"/>
      <c r="BE30" s="2"/>
    </row>
    <row r="31" spans="1:57">
      <c r="A31" s="9">
        <f t="shared" si="18"/>
        <v>2006</v>
      </c>
      <c r="B31" s="3">
        <v>4751.7</v>
      </c>
      <c r="C31" s="4">
        <v>291.7</v>
      </c>
      <c r="D31" s="10">
        <f t="shared" si="15"/>
        <v>5043.3999999999996</v>
      </c>
      <c r="E31" s="4">
        <v>5585.0950000000003</v>
      </c>
      <c r="F31" s="4">
        <v>464.62400000000002</v>
      </c>
      <c r="G31" s="10">
        <f t="shared" si="16"/>
        <v>6049.7190000000001</v>
      </c>
      <c r="H31" s="4">
        <f t="shared" si="2"/>
        <v>0.83365855505024278</v>
      </c>
      <c r="I31" s="4"/>
      <c r="J31" s="4">
        <f t="shared" si="5"/>
        <v>0.85078230540393662</v>
      </c>
      <c r="K31" s="4">
        <v>-8.6189999999999947E-3</v>
      </c>
      <c r="L31" s="4">
        <f t="shared" si="6"/>
        <v>0.85940130540393667</v>
      </c>
      <c r="M31" s="4"/>
      <c r="N31" s="4">
        <v>2.543218</v>
      </c>
      <c r="O31" s="4">
        <f t="shared" si="3"/>
        <v>0.86631868662533829</v>
      </c>
      <c r="P31" s="4">
        <f t="shared" si="7"/>
        <v>9.7728297805776965E-4</v>
      </c>
      <c r="Q31" s="4">
        <f t="shared" si="8"/>
        <v>0.8584240224258789</v>
      </c>
      <c r="R31" s="4"/>
      <c r="S31" s="4"/>
      <c r="T31" s="4"/>
      <c r="U31" s="5">
        <v>4751</v>
      </c>
      <c r="V31" s="5">
        <v>5582.9989999999998</v>
      </c>
      <c r="W31" s="13">
        <f t="shared" si="17"/>
        <v>0.85097633010502061</v>
      </c>
      <c r="X31" s="13">
        <v>-8.6189999999999947E-3</v>
      </c>
      <c r="Y31" s="13">
        <f t="shared" si="9"/>
        <v>0.85959533010502065</v>
      </c>
      <c r="Z31" s="13"/>
      <c r="AA31" s="13"/>
      <c r="AB31" s="13">
        <v>0.83360100000000004</v>
      </c>
      <c r="AC31" s="13">
        <v>0.83360100000000004</v>
      </c>
      <c r="AD31" s="13"/>
      <c r="AE31" s="13">
        <v>1.015568</v>
      </c>
      <c r="AF31" s="40">
        <v>2006</v>
      </c>
      <c r="AG31" s="13">
        <v>0.35</v>
      </c>
      <c r="AH31" s="13"/>
      <c r="AI31" s="13"/>
      <c r="AJ31" s="13">
        <f t="shared" si="12"/>
        <v>0.8584240224258789</v>
      </c>
      <c r="AK31" s="13">
        <f t="shared" si="10"/>
        <v>1.5568000000000026E-2</v>
      </c>
      <c r="AL31" s="13">
        <f t="shared" si="11"/>
        <v>0.86085885762587888</v>
      </c>
      <c r="AM31" s="13"/>
      <c r="AN31" s="13"/>
      <c r="AO31" s="13"/>
      <c r="AP31" s="13"/>
      <c r="AQ31" s="13"/>
      <c r="AR31" s="13"/>
      <c r="AS31" s="13"/>
      <c r="AT31" s="13"/>
      <c r="AU31" s="5"/>
      <c r="AV31" s="5"/>
      <c r="AW31" s="13"/>
      <c r="AX31" s="4"/>
      <c r="AY31" s="16"/>
      <c r="AZ31" s="13"/>
      <c r="BA31" s="2"/>
      <c r="BB31" s="2"/>
      <c r="BC31" s="2"/>
      <c r="BD31" s="2"/>
      <c r="BE31" s="2"/>
    </row>
    <row r="32" spans="1:57">
      <c r="A32" s="9">
        <f t="shared" si="18"/>
        <v>2007</v>
      </c>
      <c r="B32" s="3">
        <v>4969.6000000000004</v>
      </c>
      <c r="C32" s="4">
        <v>296.5</v>
      </c>
      <c r="D32" s="10">
        <f t="shared" si="15"/>
        <v>5266.1</v>
      </c>
      <c r="E32" s="4">
        <v>5910.9489999999996</v>
      </c>
      <c r="F32" s="4">
        <v>478.99299999999999</v>
      </c>
      <c r="G32" s="10">
        <f t="shared" si="16"/>
        <v>6389.942</v>
      </c>
      <c r="H32" s="4">
        <f t="shared" si="2"/>
        <v>0.82412328625205056</v>
      </c>
      <c r="I32" s="4"/>
      <c r="J32" s="4">
        <f t="shared" si="5"/>
        <v>0.84074486178107788</v>
      </c>
      <c r="K32" s="4">
        <v>-8.7839999999999654E-3</v>
      </c>
      <c r="L32" s="4">
        <f t="shared" si="6"/>
        <v>0.84952886178107789</v>
      </c>
      <c r="M32" s="4"/>
      <c r="N32" s="4">
        <v>2.5149870000000001</v>
      </c>
      <c r="O32" s="4">
        <f t="shared" si="3"/>
        <v>0.86465097589892681</v>
      </c>
      <c r="P32" s="4">
        <f t="shared" si="7"/>
        <v>-6.9042774835370579E-4</v>
      </c>
      <c r="Q32" s="4">
        <f t="shared" si="8"/>
        <v>0.8502192895294316</v>
      </c>
      <c r="R32" s="4"/>
      <c r="S32" s="4"/>
      <c r="T32" s="4"/>
      <c r="U32" s="5">
        <v>4966.7</v>
      </c>
      <c r="V32" s="5">
        <v>5915.893</v>
      </c>
      <c r="W32" s="13">
        <f t="shared" si="17"/>
        <v>0.83955203381805588</v>
      </c>
      <c r="X32" s="13">
        <v>-8.7839999999999654E-3</v>
      </c>
      <c r="Y32" s="13">
        <f t="shared" si="9"/>
        <v>0.84833603381805589</v>
      </c>
      <c r="Z32" s="13"/>
      <c r="AA32" s="13"/>
      <c r="AB32" s="13">
        <v>0.82265600000000005</v>
      </c>
      <c r="AC32" s="13">
        <v>0.82265600000000005</v>
      </c>
      <c r="AD32" s="13"/>
      <c r="AE32" s="13">
        <v>1.009096</v>
      </c>
      <c r="AF32" s="40">
        <v>2007</v>
      </c>
      <c r="AG32" s="13">
        <v>0.35</v>
      </c>
      <c r="AH32" s="13"/>
      <c r="AI32" s="13"/>
      <c r="AJ32" s="13">
        <f t="shared" si="12"/>
        <v>0.8502192895294316</v>
      </c>
      <c r="AK32" s="13">
        <f t="shared" si="10"/>
        <v>9.095999999999993E-3</v>
      </c>
      <c r="AL32" s="13">
        <f t="shared" si="11"/>
        <v>0.85164190392943162</v>
      </c>
      <c r="AM32" s="13"/>
      <c r="AN32" s="13"/>
      <c r="AO32" s="13"/>
      <c r="AP32" s="13"/>
      <c r="AQ32" s="13"/>
      <c r="AR32" s="13"/>
      <c r="AS32" s="13"/>
      <c r="AT32" s="13"/>
      <c r="AU32" s="5"/>
      <c r="AV32" s="5"/>
      <c r="AW32" s="13"/>
      <c r="AX32" s="4"/>
      <c r="AY32" s="16"/>
      <c r="AZ32" s="13"/>
      <c r="BA32" s="2"/>
      <c r="BB32" s="2"/>
      <c r="BC32" s="2"/>
      <c r="BD32" s="2"/>
      <c r="BE32" s="2"/>
    </row>
    <row r="33" spans="1:62">
      <c r="A33" s="9">
        <f t="shared" si="18"/>
        <v>2008</v>
      </c>
      <c r="B33" s="3">
        <v>5140.6000000000004</v>
      </c>
      <c r="C33" s="4">
        <v>292.60000000000002</v>
      </c>
      <c r="D33" s="10">
        <f t="shared" si="15"/>
        <v>5433.2000000000007</v>
      </c>
      <c r="E33" s="4">
        <v>6032.5029999999997</v>
      </c>
      <c r="F33" s="4">
        <v>474.72</v>
      </c>
      <c r="G33" s="10">
        <f t="shared" si="16"/>
        <v>6507.223</v>
      </c>
      <c r="H33" s="4">
        <f t="shared" si="2"/>
        <v>0.83494910194410132</v>
      </c>
      <c r="I33" s="4"/>
      <c r="J33" s="4">
        <f t="shared" si="5"/>
        <v>0.85215042578511779</v>
      </c>
      <c r="K33" s="4">
        <v>-9.8550000000000096E-3</v>
      </c>
      <c r="L33" s="4">
        <f t="shared" si="6"/>
        <v>0.86200542578511785</v>
      </c>
      <c r="M33" s="4"/>
      <c r="N33" s="4">
        <v>2.57212</v>
      </c>
      <c r="O33" s="4">
        <f t="shared" si="3"/>
        <v>0.86797867995611622</v>
      </c>
      <c r="P33" s="4">
        <f t="shared" si="7"/>
        <v>2.637276308835701E-3</v>
      </c>
      <c r="Q33" s="4">
        <f t="shared" si="8"/>
        <v>0.85936814947628215</v>
      </c>
      <c r="R33" s="4"/>
      <c r="S33" s="4"/>
      <c r="T33" s="4"/>
      <c r="U33" s="5">
        <v>5133.8</v>
      </c>
      <c r="V33" s="5">
        <v>6022.7340000000004</v>
      </c>
      <c r="W33" s="13">
        <f t="shared" si="17"/>
        <v>0.8524035761831753</v>
      </c>
      <c r="X33" s="13">
        <v>-9.8550000000000096E-3</v>
      </c>
      <c r="Y33" s="13">
        <f t="shared" si="9"/>
        <v>0.86225857618317536</v>
      </c>
      <c r="Z33" s="13"/>
      <c r="AA33" s="13"/>
      <c r="AB33" s="13">
        <v>0.83487999999999996</v>
      </c>
      <c r="AC33" s="13">
        <v>0.83487999999999996</v>
      </c>
      <c r="AD33" s="13"/>
      <c r="AE33" s="13">
        <v>0.98326899999999995</v>
      </c>
      <c r="AF33" s="40">
        <v>2008</v>
      </c>
      <c r="AG33" s="13">
        <v>0.35</v>
      </c>
      <c r="AH33" s="13"/>
      <c r="AI33" s="13"/>
      <c r="AJ33" s="13">
        <f t="shared" si="12"/>
        <v>0.85936814947628215</v>
      </c>
      <c r="AK33" s="13">
        <f t="shared" si="10"/>
        <v>-1.6731000000000051E-2</v>
      </c>
      <c r="AL33" s="13">
        <f t="shared" si="11"/>
        <v>0.8567514210762821</v>
      </c>
      <c r="AM33" s="13"/>
      <c r="AN33" s="13"/>
      <c r="AO33" s="13"/>
      <c r="AP33" s="13"/>
      <c r="AQ33" s="13"/>
      <c r="AR33" s="13"/>
      <c r="AS33" s="13"/>
      <c r="AT33" s="13"/>
      <c r="AU33" s="5"/>
      <c r="AV33" s="5"/>
      <c r="AW33" s="13"/>
      <c r="AX33" s="4"/>
      <c r="AY33" s="16"/>
      <c r="AZ33" s="4"/>
      <c r="BD33" s="2"/>
    </row>
    <row r="34" spans="1:62">
      <c r="A34" s="9">
        <f t="shared" si="18"/>
        <v>2009</v>
      </c>
      <c r="B34" s="3">
        <v>4990.8999999999996</v>
      </c>
      <c r="C34" s="4">
        <v>277.37200000000001</v>
      </c>
      <c r="D34" s="10">
        <f t="shared" si="15"/>
        <v>5268.2719999999999</v>
      </c>
      <c r="E34" s="4">
        <v>5745.8069999999998</v>
      </c>
      <c r="F34" s="4">
        <v>435.94900000000001</v>
      </c>
      <c r="G34" s="10">
        <f t="shared" si="16"/>
        <v>6181.7559999999994</v>
      </c>
      <c r="H34" s="4">
        <f t="shared" si="2"/>
        <v>0.85222904300978564</v>
      </c>
      <c r="I34" s="4"/>
      <c r="J34" s="4">
        <f t="shared" si="5"/>
        <v>0.86861601860278281</v>
      </c>
      <c r="K34" s="4">
        <v>-1.0494999999999984E-2</v>
      </c>
      <c r="L34" s="4">
        <f t="shared" si="6"/>
        <v>0.87911101860278285</v>
      </c>
      <c r="M34" s="4"/>
      <c r="N34" s="4">
        <v>2.7434980000000002</v>
      </c>
      <c r="O34" s="4">
        <f t="shared" si="3"/>
        <v>0.87693116655071912</v>
      </c>
      <c r="P34" s="4">
        <f t="shared" si="7"/>
        <v>1.1589762903438605E-2</v>
      </c>
      <c r="Q34" s="4">
        <f t="shared" si="8"/>
        <v>0.86752125569934424</v>
      </c>
      <c r="R34" s="4"/>
      <c r="S34" s="4"/>
      <c r="T34" s="4"/>
      <c r="U34" s="5">
        <v>4997.4759999999997</v>
      </c>
      <c r="V34" s="5">
        <v>5739.9350000000004</v>
      </c>
      <c r="W34" s="13">
        <f t="shared" si="17"/>
        <v>0.87065027739861156</v>
      </c>
      <c r="X34" s="13">
        <v>-1.0494999999999984E-2</v>
      </c>
      <c r="Y34" s="13">
        <f t="shared" si="9"/>
        <v>0.88114527739861159</v>
      </c>
      <c r="Z34" s="13"/>
      <c r="AA34" s="13"/>
      <c r="AB34" s="13">
        <v>0.85335499999999997</v>
      </c>
      <c r="AC34" s="13">
        <v>0.85335499999999997</v>
      </c>
      <c r="AD34" s="13"/>
      <c r="AE34" s="13">
        <v>0.93227400000000005</v>
      </c>
      <c r="AF34" s="40">
        <v>2009</v>
      </c>
      <c r="AG34" s="13">
        <v>0.35</v>
      </c>
      <c r="AH34" s="13"/>
      <c r="AI34" s="13"/>
      <c r="AJ34" s="13">
        <f t="shared" si="12"/>
        <v>0.86752125569934424</v>
      </c>
      <c r="AK34" s="13">
        <f t="shared" si="10"/>
        <v>-6.7725999999999953E-2</v>
      </c>
      <c r="AL34" s="13">
        <f t="shared" si="11"/>
        <v>0.85692890929934429</v>
      </c>
      <c r="AM34" s="13"/>
      <c r="AN34" s="13"/>
      <c r="AO34" s="13"/>
      <c r="AP34" s="13"/>
      <c r="AQ34" s="13"/>
      <c r="AR34" s="13"/>
      <c r="AS34" s="13"/>
      <c r="AT34" s="13"/>
      <c r="AU34" s="5"/>
      <c r="AV34" s="5"/>
      <c r="AW34" s="13"/>
      <c r="AX34" s="8"/>
      <c r="AY34" s="16"/>
      <c r="AZ34" s="4"/>
      <c r="BC34" s="1"/>
      <c r="BD34" s="1"/>
      <c r="BE34" s="12"/>
      <c r="BF34" s="2"/>
      <c r="BI34" s="2"/>
    </row>
    <row r="35" spans="1:62">
      <c r="A35" s="9">
        <f t="shared" si="18"/>
        <v>2010</v>
      </c>
      <c r="B35" s="3">
        <v>5049.5389999999998</v>
      </c>
      <c r="C35" s="4">
        <v>283.221</v>
      </c>
      <c r="D35" s="10">
        <f t="shared" si="15"/>
        <v>5332.76</v>
      </c>
      <c r="E35" s="4">
        <v>5879.5690000000004</v>
      </c>
      <c r="F35" s="4">
        <v>453.65800000000002</v>
      </c>
      <c r="G35" s="10">
        <f t="shared" si="16"/>
        <v>6333.2270000000008</v>
      </c>
      <c r="H35" s="4">
        <f t="shared" si="2"/>
        <v>0.84202887406372762</v>
      </c>
      <c r="I35" s="4"/>
      <c r="J35" s="4">
        <f t="shared" si="5"/>
        <v>0.85882808756900364</v>
      </c>
      <c r="K35" s="4">
        <v>-1.089500000000005E-2</v>
      </c>
      <c r="L35" s="4">
        <f t="shared" si="6"/>
        <v>0.86972308756900374</v>
      </c>
      <c r="M35" s="4"/>
      <c r="N35" s="4">
        <v>2.667249</v>
      </c>
      <c r="O35" s="4">
        <f t="shared" si="3"/>
        <v>0.87312610842093175</v>
      </c>
      <c r="P35" s="4">
        <f t="shared" si="7"/>
        <v>7.7847047736512298E-3</v>
      </c>
      <c r="Q35" s="4">
        <f t="shared" si="8"/>
        <v>0.86193838279535251</v>
      </c>
      <c r="R35" s="4"/>
      <c r="S35" s="4"/>
      <c r="T35" s="4"/>
      <c r="U35" s="5">
        <v>5178.192</v>
      </c>
      <c r="V35" s="5">
        <v>5999.8339999999998</v>
      </c>
      <c r="W35" s="13">
        <f t="shared" si="17"/>
        <v>0.86305587787928806</v>
      </c>
      <c r="X35" s="13">
        <v>-1.089500000000005E-2</v>
      </c>
      <c r="Y35" s="13">
        <f t="shared" si="9"/>
        <v>0.87395087787928816</v>
      </c>
      <c r="Z35" s="13"/>
      <c r="AA35" s="13"/>
      <c r="AB35" s="13">
        <v>0.84572400000000003</v>
      </c>
      <c r="AC35" s="13">
        <v>0.84572400000000003</v>
      </c>
      <c r="AD35" s="13"/>
      <c r="AE35" s="13">
        <v>0.93314299999999994</v>
      </c>
      <c r="AF35" s="40">
        <v>2010</v>
      </c>
      <c r="AG35" s="13">
        <v>0.35</v>
      </c>
      <c r="AH35" s="13"/>
      <c r="AI35" s="13"/>
      <c r="AJ35" s="13">
        <f t="shared" si="12"/>
        <v>0.86193838279535251</v>
      </c>
      <c r="AK35" s="13">
        <f t="shared" si="10"/>
        <v>-6.6857000000000055E-2</v>
      </c>
      <c r="AL35" s="13">
        <f t="shared" si="11"/>
        <v>0.85148194799535248</v>
      </c>
      <c r="AM35" s="13"/>
      <c r="AN35" s="13"/>
      <c r="AO35" s="13"/>
      <c r="AP35" s="13"/>
      <c r="AQ35" s="13"/>
      <c r="AR35" s="13"/>
      <c r="AS35" s="13"/>
      <c r="AT35" s="13"/>
      <c r="AU35" s="5"/>
      <c r="AV35" s="5"/>
      <c r="AW35" s="13"/>
      <c r="AX35" s="8"/>
      <c r="AY35" s="16"/>
      <c r="AZ35" s="13"/>
      <c r="BA35" s="2"/>
      <c r="BB35" s="2"/>
      <c r="BC35" s="2"/>
      <c r="BD35" s="2"/>
      <c r="BE35" s="2"/>
      <c r="BF35" s="2"/>
      <c r="BG35" s="2"/>
      <c r="BI35" s="2"/>
      <c r="BJ35" s="2"/>
    </row>
    <row r="36" spans="1:62">
      <c r="A36" s="9">
        <f t="shared" si="18"/>
        <v>2011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5">
        <v>5402.6890000000003</v>
      </c>
      <c r="V36" s="5">
        <v>6313.4210000000003</v>
      </c>
      <c r="W36" s="13">
        <f t="shared" si="17"/>
        <v>0.8557466704659803</v>
      </c>
      <c r="X36" s="13"/>
      <c r="Y36" s="13"/>
      <c r="Z36" s="13"/>
      <c r="AA36" s="13"/>
      <c r="AB36" s="13">
        <v>0.83850599999999997</v>
      </c>
      <c r="AC36" s="13">
        <v>0.83850599999999997</v>
      </c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5"/>
      <c r="AV36" s="5"/>
      <c r="AW36" s="13"/>
      <c r="AX36" s="8"/>
      <c r="AY36" s="16"/>
      <c r="AZ36" s="13"/>
      <c r="BA36" s="2"/>
      <c r="BB36" s="2"/>
      <c r="BC36" s="2"/>
      <c r="BD36" s="2"/>
      <c r="BE36" s="2"/>
      <c r="BG36" s="2"/>
      <c r="BJ36" s="2"/>
    </row>
    <row r="37" spans="1:62">
      <c r="A37" s="9">
        <f t="shared" si="18"/>
        <v>2012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>
        <v>5762.6379999999999</v>
      </c>
      <c r="V37" s="5">
        <v>6737.8320000000003</v>
      </c>
      <c r="W37" s="13">
        <f t="shared" si="17"/>
        <v>0.85526590749071807</v>
      </c>
      <c r="X37" s="13"/>
      <c r="Y37" s="13"/>
      <c r="Z37" s="13"/>
      <c r="AA37" s="13"/>
      <c r="AB37" s="13">
        <v>0.83838699999999999</v>
      </c>
      <c r="AC37" s="13">
        <v>0.83838699999999999</v>
      </c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5"/>
      <c r="AV37" s="5"/>
      <c r="AW37" s="13"/>
      <c r="AX37" s="8"/>
      <c r="AY37" s="16"/>
      <c r="AZ37" s="13"/>
      <c r="BA37" s="2"/>
      <c r="BB37" s="2"/>
      <c r="BC37" s="2"/>
      <c r="BD37" s="2"/>
      <c r="BE37" s="2"/>
      <c r="BG37" s="2"/>
      <c r="BJ37" s="2"/>
    </row>
    <row r="38" spans="1:62">
      <c r="A38" s="9">
        <f t="shared" si="18"/>
        <v>2013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">
        <v>6129.6329999999998</v>
      </c>
      <c r="V38" s="5">
        <v>7200.4430000000002</v>
      </c>
      <c r="W38" s="13">
        <f t="shared" si="17"/>
        <v>0.85128553895920012</v>
      </c>
      <c r="X38" s="13"/>
      <c r="Y38" s="13"/>
      <c r="Z38" s="13"/>
      <c r="AA38" s="13"/>
      <c r="AB38" s="13">
        <v>0.83457999999999999</v>
      </c>
      <c r="AC38" s="13">
        <v>0.83457999999999999</v>
      </c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5"/>
      <c r="AV38" s="5"/>
      <c r="AW38" s="13"/>
      <c r="AX38" s="8"/>
      <c r="AY38" s="16"/>
      <c r="AZ38" s="13"/>
      <c r="BA38" s="2"/>
      <c r="BB38" s="2"/>
      <c r="BC38" s="2"/>
      <c r="BD38" s="2"/>
      <c r="BE38" s="2"/>
      <c r="BG38" s="2"/>
      <c r="BJ38" s="2"/>
    </row>
    <row r="39" spans="1:62">
      <c r="A39" s="9">
        <f t="shared" si="18"/>
        <v>2014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>
        <v>6508.3459999999995</v>
      </c>
      <c r="V39" s="5">
        <v>7666.5919999999996</v>
      </c>
      <c r="W39" s="13">
        <f t="shared" si="17"/>
        <v>0.84892296342364371</v>
      </c>
      <c r="X39" s="13"/>
      <c r="Y39" s="13"/>
      <c r="Z39" s="13"/>
      <c r="AA39" s="13"/>
      <c r="AB39" s="13">
        <v>0.83242899999999997</v>
      </c>
      <c r="AC39" s="13">
        <v>0.83242899999999997</v>
      </c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5"/>
      <c r="AV39" s="5"/>
      <c r="AW39" s="13"/>
      <c r="AX39" s="8"/>
      <c r="AY39" s="16"/>
      <c r="AZ39" s="13"/>
      <c r="BA39" s="2"/>
      <c r="BB39" s="2"/>
      <c r="BC39" s="2"/>
      <c r="BD39" s="2"/>
      <c r="BE39" s="2"/>
      <c r="BG39" s="2"/>
      <c r="BJ39" s="2"/>
    </row>
    <row r="40" spans="1:62">
      <c r="A40" s="9">
        <f t="shared" si="18"/>
        <v>2015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">
        <v>6879.99</v>
      </c>
      <c r="V40" s="5">
        <v>8117.7219999999998</v>
      </c>
      <c r="W40" s="13">
        <f t="shared" si="17"/>
        <v>0.84752717572737768</v>
      </c>
      <c r="X40" s="13"/>
      <c r="Y40" s="13"/>
      <c r="Z40" s="13"/>
      <c r="AA40" s="13"/>
      <c r="AB40" s="13">
        <v>0.83120400000000005</v>
      </c>
      <c r="AC40" s="13">
        <v>0.83120400000000005</v>
      </c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5"/>
      <c r="AV40" s="5"/>
      <c r="AW40" s="13"/>
      <c r="AX40" s="8"/>
      <c r="AY40" s="16"/>
      <c r="AZ40" s="13"/>
      <c r="BA40" s="2"/>
      <c r="BB40" s="2"/>
      <c r="BC40" s="2"/>
      <c r="BD40" s="2"/>
      <c r="BE40" s="2"/>
      <c r="BG40" s="2"/>
      <c r="BJ40" s="2"/>
    </row>
    <row r="41" spans="1:62">
      <c r="A41" s="9">
        <f t="shared" si="18"/>
        <v>2016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">
        <v>7272.7920000000004</v>
      </c>
      <c r="V41" s="5">
        <v>8592.8340000000007</v>
      </c>
      <c r="W41" s="13">
        <f t="shared" si="17"/>
        <v>0.84637873837665201</v>
      </c>
      <c r="X41" s="13"/>
      <c r="Y41" s="13"/>
      <c r="Z41" s="13"/>
      <c r="AA41" s="13"/>
      <c r="AB41" s="13">
        <v>0.83028400000000002</v>
      </c>
      <c r="AC41" s="13">
        <v>0.83028400000000002</v>
      </c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5"/>
      <c r="AV41" s="5"/>
      <c r="AW41" s="13"/>
      <c r="AX41" s="8"/>
      <c r="AY41" s="16"/>
      <c r="AZ41" s="13"/>
      <c r="BA41" s="2"/>
      <c r="BB41" s="2"/>
      <c r="BC41" s="2"/>
      <c r="BD41" s="2"/>
      <c r="BE41" s="2"/>
      <c r="BG41" s="2"/>
      <c r="BJ41" s="2"/>
    </row>
    <row r="42" spans="1:62">
      <c r="A42" s="9">
        <f t="shared" si="18"/>
        <v>2017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">
        <v>7649.7449999999999</v>
      </c>
      <c r="V42" s="5">
        <v>9051.5280000000002</v>
      </c>
      <c r="W42" s="13">
        <f t="shared" si="17"/>
        <v>0.84513299853903112</v>
      </c>
      <c r="X42" s="13"/>
      <c r="Y42" s="13"/>
      <c r="Z42" s="13"/>
      <c r="AA42" s="13"/>
      <c r="AB42" s="13">
        <v>0.82913999999999999</v>
      </c>
      <c r="AC42" s="13">
        <v>0.82913999999999999</v>
      </c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5"/>
      <c r="AV42" s="5"/>
      <c r="AW42" s="15"/>
      <c r="AX42" s="8"/>
      <c r="AY42" s="16"/>
      <c r="AZ42" s="13"/>
      <c r="BA42" s="2"/>
      <c r="BB42" s="2"/>
      <c r="BC42" s="2"/>
      <c r="BD42" s="2"/>
      <c r="BE42" s="2"/>
      <c r="BG42" s="2"/>
      <c r="BJ42" s="2"/>
    </row>
    <row r="43" spans="1:62">
      <c r="A43" s="9">
        <f t="shared" si="18"/>
        <v>2018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>
        <v>8023.9040000000005</v>
      </c>
      <c r="V43" s="5">
        <v>9499.2829999999994</v>
      </c>
      <c r="W43" s="13">
        <f t="shared" si="17"/>
        <v>0.84468522519015388</v>
      </c>
      <c r="X43" s="13"/>
      <c r="Y43" s="13"/>
      <c r="Z43" s="13"/>
      <c r="AA43" s="13"/>
      <c r="AB43" s="13">
        <v>0.82876799999999995</v>
      </c>
      <c r="AC43" s="13">
        <v>0.82876799999999995</v>
      </c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5"/>
      <c r="AV43" s="5"/>
      <c r="AW43" s="15"/>
      <c r="AX43" s="8"/>
      <c r="AY43" s="16"/>
      <c r="AZ43" s="13"/>
      <c r="BA43" s="2"/>
      <c r="BB43" s="2"/>
      <c r="BC43" s="2"/>
      <c r="BD43" s="2"/>
      <c r="BE43" s="2"/>
      <c r="BG43" s="2"/>
      <c r="BJ43" s="2"/>
    </row>
    <row r="44" spans="1:62">
      <c r="A44" s="9">
        <f t="shared" si="18"/>
        <v>2019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5">
        <v>8391.1290000000008</v>
      </c>
      <c r="V44" s="5">
        <v>9939.8809999999994</v>
      </c>
      <c r="W44" s="13">
        <f t="shared" si="17"/>
        <v>0.84418807428378684</v>
      </c>
      <c r="X44" s="13"/>
      <c r="Y44" s="13"/>
      <c r="Z44" s="13"/>
      <c r="AA44" s="13"/>
      <c r="AB44" s="13">
        <v>0.82830800000000004</v>
      </c>
      <c r="AC44" s="13">
        <v>0.82830800000000004</v>
      </c>
      <c r="AD44" s="13"/>
      <c r="AE44" s="13"/>
      <c r="AF44" s="13"/>
      <c r="AG44" s="13"/>
      <c r="AH44" s="13"/>
      <c r="AI44" s="13"/>
      <c r="AJ44" s="13"/>
      <c r="AK44" s="13"/>
      <c r="AL44" s="13">
        <v>0.84419999999999995</v>
      </c>
      <c r="AM44" s="13"/>
      <c r="AN44" s="13"/>
      <c r="AO44" s="13"/>
      <c r="AP44" s="13"/>
      <c r="AQ44" s="13"/>
      <c r="AR44" s="13"/>
      <c r="AS44" s="13"/>
      <c r="AT44" s="13"/>
      <c r="AU44" s="5"/>
      <c r="AV44" s="5"/>
      <c r="AW44" s="15"/>
      <c r="AX44" s="8"/>
      <c r="AY44" s="16"/>
      <c r="AZ44" s="13"/>
      <c r="BA44" s="2"/>
      <c r="BB44" s="2"/>
      <c r="BC44" s="2"/>
      <c r="BD44" s="2"/>
      <c r="BE44" s="2"/>
      <c r="BG44" s="2"/>
      <c r="BJ44" s="2"/>
    </row>
    <row r="45" spans="1:62">
      <c r="A45" s="9">
        <f t="shared" si="18"/>
        <v>2020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">
        <v>8762.51</v>
      </c>
      <c r="V45" s="5">
        <v>10379.808000000001</v>
      </c>
      <c r="W45" s="13">
        <f t="shared" si="17"/>
        <v>0.84418806205278552</v>
      </c>
      <c r="X45" s="13"/>
      <c r="Y45" s="13"/>
      <c r="Z45" s="13"/>
      <c r="AA45" s="13"/>
      <c r="AB45" s="13">
        <v>0.82825899999999997</v>
      </c>
      <c r="AC45" s="13">
        <v>0.82825899999999997</v>
      </c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5"/>
      <c r="AV45" s="5"/>
      <c r="AW45" s="15"/>
      <c r="AX45" s="8"/>
      <c r="AY45" s="16"/>
      <c r="AZ45" s="13"/>
      <c r="BA45" s="2"/>
      <c r="BB45" s="2"/>
      <c r="BC45" s="2"/>
      <c r="BD45" s="2"/>
      <c r="BE45" s="2"/>
      <c r="BG45" s="2"/>
      <c r="BJ45" s="2"/>
    </row>
    <row r="46" spans="1:62"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62">
      <c r="U47" s="8"/>
      <c r="V47" s="8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4"/>
      <c r="AU47" s="4"/>
      <c r="AV47" s="4"/>
      <c r="AW47" s="4"/>
      <c r="AX47" s="4"/>
      <c r="AY47" s="13"/>
      <c r="AZ47" s="13"/>
      <c r="BC47" s="2"/>
      <c r="BD47" s="2"/>
      <c r="BE47" s="2"/>
    </row>
    <row r="48" spans="1:62">
      <c r="W48" s="4"/>
      <c r="X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13"/>
      <c r="AZ48" s="4"/>
    </row>
    <row r="49" spans="1:52"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13"/>
      <c r="AZ49" s="4"/>
    </row>
    <row r="50" spans="1:52">
      <c r="A50" t="s">
        <v>7</v>
      </c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16"/>
      <c r="AY50" s="4"/>
      <c r="AZ50" s="4"/>
    </row>
    <row r="51" spans="1:52">
      <c r="A51">
        <v>2009</v>
      </c>
      <c r="U51">
        <v>0.82</v>
      </c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>
      <c r="A52">
        <v>2009</v>
      </c>
      <c r="U52">
        <v>0.92</v>
      </c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>
      <c r="A54">
        <v>2010</v>
      </c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>
      <c r="A55">
        <v>2010</v>
      </c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40:52"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40:52"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40:52"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40:52"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</sheetData>
  <mergeCells count="1">
    <mergeCell ref="U3:W3"/>
  </mergeCells>
  <phoneticPr fontId="2" type="noConversion"/>
  <pageMargins left="0.75" right="0.75" top="1" bottom="1" header="0.5" footer="0.5"/>
  <pageSetup orientation="portrait" verticalDpi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7</vt:i4>
      </vt:variant>
    </vt:vector>
  </HeadingPairs>
  <TitlesOfParts>
    <vt:vector size="8" baseType="lpstr">
      <vt:lpstr>Sheet1</vt:lpstr>
      <vt:lpstr>2010TRhist2019</vt:lpstr>
      <vt:lpstr>HistWage</vt:lpstr>
      <vt:lpstr>HistASRMRTPadj</vt:lpstr>
      <vt:lpstr>HistWage2Adj</vt:lpstr>
      <vt:lpstr>HistEarn</vt:lpstr>
      <vt:lpstr>2010TRwage</vt:lpstr>
      <vt:lpstr>2010TRearn</vt:lpstr>
    </vt:vector>
  </TitlesOfParts>
  <Company>SSA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awcheng</dc:creator>
  <cp:lastModifiedBy>Joel Feinleib</cp:lastModifiedBy>
  <cp:lastPrinted>2011-02-24T19:54:41Z</cp:lastPrinted>
  <dcterms:created xsi:type="dcterms:W3CDTF">2008-10-28T14:26:39Z</dcterms:created>
  <dcterms:modified xsi:type="dcterms:W3CDTF">2011-02-28T19:29:00Z</dcterms:modified>
</cp:coreProperties>
</file>