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" yWindow="360" windowWidth="24240" windowHeight="13740" tabRatio="579"/>
  </bookViews>
  <sheets>
    <sheet name="TableOfContents" sheetId="1" r:id="rId1"/>
    <sheet name="Data 1" sheetId="190" r:id="rId2"/>
    <sheet name="Data 2" sheetId="192" r:id="rId3"/>
    <sheet name="Data 3" sheetId="193" r:id="rId4"/>
    <sheet name="Data 4" sheetId="194" r:id="rId5"/>
    <sheet name="Data 5" sheetId="195" r:id="rId6"/>
    <sheet name="Data 6" sheetId="196" r:id="rId7"/>
    <sheet name="Data 7" sheetId="197" r:id="rId8"/>
    <sheet name="Data 8" sheetId="198" r:id="rId9"/>
    <sheet name="Data 9" sheetId="200" r:id="rId10"/>
    <sheet name="Data 10" sheetId="202" r:id="rId11"/>
    <sheet name="Data 11" sheetId="203" r:id="rId12"/>
    <sheet name="Data 12" sheetId="180" r:id="rId13"/>
    <sheet name="Data 13" sheetId="204" r:id="rId14"/>
    <sheet name="Data 14" sheetId="205" r:id="rId15"/>
    <sheet name="Data 15" sheetId="206" r:id="rId16"/>
    <sheet name="Data 16" sheetId="207" r:id="rId17"/>
    <sheet name="Data 17" sheetId="208" r:id="rId18"/>
    <sheet name="Data 18" sheetId="209" r:id="rId19"/>
    <sheet name="Data 19" sheetId="257" r:id="rId20"/>
    <sheet name="Data 20" sheetId="210" r:id="rId21"/>
    <sheet name="Data 21" sheetId="211" r:id="rId22"/>
    <sheet name="Data 22" sheetId="212" r:id="rId23"/>
    <sheet name="Data 23" sheetId="213" r:id="rId24"/>
    <sheet name="Data 24" sheetId="214" r:id="rId25"/>
    <sheet name="Data 25" sheetId="215" r:id="rId26"/>
    <sheet name="Data 26" sheetId="216" r:id="rId27"/>
    <sheet name="Data 27" sheetId="217" r:id="rId28"/>
    <sheet name="Data 28" sheetId="218" r:id="rId29"/>
    <sheet name="Data 29" sheetId="219" r:id="rId30"/>
    <sheet name="Data 30" sheetId="220" r:id="rId31"/>
    <sheet name="Data 31" sheetId="221" r:id="rId32"/>
    <sheet name="Data 32 " sheetId="222" r:id="rId33"/>
    <sheet name="Data 33 " sheetId="223" r:id="rId34"/>
    <sheet name="Data 34" sheetId="224" r:id="rId35"/>
    <sheet name="Data 35" sheetId="225" r:id="rId36"/>
    <sheet name="Data 36" sheetId="226" r:id="rId37"/>
    <sheet name="Data 37" sheetId="227" r:id="rId38"/>
    <sheet name="Data 38" sheetId="228" r:id="rId39"/>
    <sheet name="Data 39 " sheetId="229" r:id="rId40"/>
    <sheet name="Data 40" sheetId="230" r:id="rId41"/>
    <sheet name="Data 41" sheetId="231" r:id="rId42"/>
    <sheet name="Data 42" sheetId="232" r:id="rId43"/>
    <sheet name="Data 43" sheetId="233" r:id="rId44"/>
    <sheet name="Data 44" sheetId="234" r:id="rId45"/>
    <sheet name="Data 45" sheetId="235" r:id="rId46"/>
    <sheet name="Data 46" sheetId="236" r:id="rId47"/>
    <sheet name="Data 47" sheetId="237" r:id="rId48"/>
    <sheet name="Data 48" sheetId="238" r:id="rId49"/>
    <sheet name="Data 49" sheetId="239" r:id="rId50"/>
    <sheet name="Data 50" sheetId="240" r:id="rId51"/>
    <sheet name="Data 51" sheetId="241" r:id="rId52"/>
    <sheet name="Data 52" sheetId="242" r:id="rId53"/>
    <sheet name="Data 53 " sheetId="243" r:id="rId54"/>
    <sheet name="Data 54" sheetId="244" r:id="rId55"/>
    <sheet name="Data 55" sheetId="245" r:id="rId56"/>
    <sheet name="Data 56" sheetId="246" r:id="rId57"/>
    <sheet name="Data 57" sheetId="247" r:id="rId58"/>
    <sheet name="Data 58" sheetId="248" r:id="rId59"/>
    <sheet name="Data 59" sheetId="249" r:id="rId60"/>
    <sheet name="Data 60" sheetId="250" r:id="rId61"/>
    <sheet name="Data 61 " sheetId="251" r:id="rId62"/>
    <sheet name="Data 62" sheetId="252" r:id="rId63"/>
    <sheet name="Data 63" sheetId="253" r:id="rId64"/>
    <sheet name="Data 64" sheetId="254" r:id="rId65"/>
    <sheet name="Data 65" sheetId="255" r:id="rId66"/>
    <sheet name="Data 66" sheetId="256" r:id="rId67"/>
  </sheets>
  <calcPr calcId="145621"/>
</workbook>
</file>

<file path=xl/calcChain.xml><?xml version="1.0" encoding="utf-8"?>
<calcChain xmlns="http://schemas.openxmlformats.org/spreadsheetml/2006/main">
  <c r="G10" i="224" l="1"/>
  <c r="F10" i="224"/>
  <c r="I48" i="211" l="1"/>
  <c r="J48" i="211" s="1"/>
  <c r="F48" i="211"/>
  <c r="G48" i="211" s="1"/>
  <c r="D48" i="211"/>
  <c r="N25" i="225" l="1"/>
  <c r="M25" i="225"/>
  <c r="L25" i="225"/>
  <c r="D25" i="225"/>
  <c r="F25" i="225" s="1"/>
  <c r="E25" i="225" l="1"/>
  <c r="Q61" i="213"/>
  <c r="K61" i="213"/>
  <c r="E61" i="213"/>
  <c r="Q59" i="213"/>
  <c r="K59" i="213"/>
  <c r="E59" i="213"/>
  <c r="Q58" i="213"/>
  <c r="K58" i="213"/>
  <c r="E58" i="213"/>
  <c r="Q57" i="213"/>
  <c r="K57" i="213"/>
  <c r="E57" i="213"/>
  <c r="Q56" i="213"/>
  <c r="K56" i="213"/>
  <c r="E56" i="213"/>
  <c r="Q55" i="213"/>
  <c r="K55" i="213"/>
  <c r="E55" i="213"/>
  <c r="Q54" i="213"/>
  <c r="K54" i="213"/>
  <c r="E54" i="213"/>
  <c r="Q53" i="213"/>
  <c r="K53" i="213"/>
  <c r="E53" i="213"/>
  <c r="Q52" i="213"/>
  <c r="K52" i="213"/>
  <c r="E52" i="213"/>
  <c r="Q51" i="213"/>
  <c r="K51" i="213"/>
  <c r="E51" i="213"/>
  <c r="Q50" i="213"/>
  <c r="K50" i="213"/>
  <c r="E50" i="213"/>
  <c r="Q49" i="213"/>
  <c r="K49" i="213"/>
  <c r="E49" i="213"/>
  <c r="Q48" i="213"/>
  <c r="K48" i="213"/>
  <c r="E48" i="213"/>
  <c r="Q47" i="213"/>
  <c r="K47" i="213"/>
  <c r="E47" i="213"/>
  <c r="Q46" i="213"/>
  <c r="K46" i="213"/>
  <c r="E46" i="213"/>
  <c r="Q45" i="213"/>
  <c r="K45" i="213"/>
  <c r="E45" i="213"/>
  <c r="Q44" i="213"/>
  <c r="K44" i="213"/>
  <c r="E44" i="213"/>
  <c r="Q43" i="213"/>
  <c r="K43" i="213"/>
  <c r="E43" i="213"/>
  <c r="Q42" i="213"/>
  <c r="K42" i="213"/>
  <c r="E42" i="213"/>
  <c r="Q41" i="213"/>
  <c r="K41" i="213"/>
  <c r="E41" i="213"/>
  <c r="Q40" i="213"/>
  <c r="K40" i="213"/>
  <c r="E40" i="213"/>
  <c r="Q39" i="213"/>
  <c r="K39" i="213"/>
  <c r="E39" i="213"/>
  <c r="Q38" i="213"/>
  <c r="K38" i="213"/>
  <c r="E38" i="213"/>
  <c r="Q37" i="213"/>
  <c r="K37" i="213"/>
  <c r="E37" i="213"/>
  <c r="Q36" i="213"/>
  <c r="K36" i="213"/>
  <c r="E36" i="213"/>
  <c r="Q35" i="213"/>
  <c r="K35" i="213"/>
  <c r="E35" i="213"/>
  <c r="Q34" i="213"/>
  <c r="K34" i="213"/>
  <c r="E34" i="213"/>
  <c r="Q33" i="213"/>
  <c r="K33" i="213"/>
  <c r="E33" i="213"/>
  <c r="Q32" i="213"/>
  <c r="K32" i="213"/>
  <c r="E32" i="213"/>
  <c r="Q31" i="213"/>
  <c r="K31" i="213"/>
  <c r="E31" i="213"/>
  <c r="Q30" i="213"/>
  <c r="K30" i="213"/>
  <c r="E30" i="213"/>
  <c r="Q29" i="213"/>
  <c r="K29" i="213"/>
  <c r="E29" i="213"/>
  <c r="Q28" i="213"/>
  <c r="K28" i="213"/>
  <c r="E28" i="213"/>
  <c r="Q27" i="213"/>
  <c r="K27" i="213"/>
  <c r="E27" i="213"/>
  <c r="Q26" i="213"/>
  <c r="K26" i="213"/>
  <c r="E26" i="213"/>
  <c r="Q25" i="213"/>
  <c r="K25" i="213"/>
  <c r="E25" i="213"/>
  <c r="Q24" i="213"/>
  <c r="K24" i="213"/>
  <c r="E24" i="213"/>
  <c r="Q23" i="213"/>
  <c r="K23" i="213"/>
  <c r="E23" i="213"/>
  <c r="Q22" i="213"/>
  <c r="K22" i="213"/>
  <c r="E22" i="213"/>
  <c r="Q21" i="213"/>
  <c r="K21" i="213"/>
  <c r="E21" i="213"/>
  <c r="Q20" i="213"/>
  <c r="K20" i="213"/>
  <c r="E20" i="213"/>
  <c r="Q19" i="213"/>
  <c r="K19" i="213"/>
  <c r="E19" i="213"/>
  <c r="Q18" i="213"/>
  <c r="K18" i="213"/>
  <c r="E18" i="213"/>
  <c r="Q17" i="213"/>
  <c r="K17" i="213"/>
  <c r="E17" i="213"/>
  <c r="Q16" i="213"/>
  <c r="K16" i="213"/>
  <c r="E16" i="213"/>
  <c r="Q15" i="213"/>
  <c r="K15" i="213"/>
  <c r="E15" i="213"/>
  <c r="Q14" i="213"/>
  <c r="K14" i="213"/>
  <c r="E14" i="213"/>
  <c r="Q13" i="213"/>
  <c r="K13" i="213"/>
  <c r="E13" i="213"/>
  <c r="Q12" i="213"/>
  <c r="K12" i="213"/>
  <c r="E12" i="213"/>
  <c r="Q11" i="213"/>
  <c r="K11" i="213"/>
  <c r="E11" i="213"/>
  <c r="Q10" i="213"/>
  <c r="K10" i="213"/>
  <c r="E10" i="213"/>
  <c r="Q9" i="213"/>
  <c r="K9" i="213"/>
  <c r="E9" i="213"/>
  <c r="AC61" i="195" l="1"/>
  <c r="X61" i="195"/>
  <c r="S61" i="195"/>
  <c r="AC60" i="195"/>
  <c r="X60" i="195"/>
  <c r="S60" i="195"/>
  <c r="AC59" i="195"/>
  <c r="X59" i="195"/>
  <c r="S59" i="195"/>
  <c r="AC58" i="195"/>
  <c r="X58" i="195"/>
  <c r="S58" i="195"/>
  <c r="AC57" i="195"/>
  <c r="X57" i="195"/>
  <c r="S57" i="195"/>
  <c r="AC56" i="195"/>
  <c r="X56" i="195"/>
  <c r="S56" i="195"/>
  <c r="AC55" i="195"/>
  <c r="X55" i="195"/>
  <c r="S55" i="195"/>
  <c r="AC54" i="195"/>
  <c r="X54" i="195"/>
  <c r="S54" i="195"/>
  <c r="AC53" i="195"/>
  <c r="X53" i="195"/>
  <c r="S53" i="195"/>
  <c r="AC52" i="195"/>
  <c r="X52" i="195"/>
  <c r="S52" i="195"/>
  <c r="AC51" i="195"/>
  <c r="X51" i="195"/>
  <c r="S51" i="195"/>
  <c r="AC50" i="195"/>
  <c r="X50" i="195"/>
  <c r="S50" i="195"/>
  <c r="AC49" i="195"/>
  <c r="X49" i="195"/>
  <c r="S49" i="195"/>
  <c r="AC48" i="195"/>
  <c r="X48" i="195"/>
  <c r="S48" i="195"/>
  <c r="AC47" i="195"/>
  <c r="X47" i="195"/>
  <c r="S47" i="195"/>
  <c r="AC46" i="195"/>
  <c r="X46" i="195"/>
  <c r="S46" i="195"/>
  <c r="AC45" i="195"/>
  <c r="X45" i="195"/>
  <c r="S45" i="195"/>
  <c r="AC44" i="195"/>
  <c r="X44" i="195"/>
  <c r="S44" i="195"/>
  <c r="AC43" i="195"/>
  <c r="X43" i="195"/>
  <c r="S43" i="195"/>
  <c r="AC42" i="195"/>
  <c r="X42" i="195"/>
  <c r="S42" i="195"/>
  <c r="AC41" i="195"/>
  <c r="X41" i="195"/>
  <c r="S41" i="195"/>
  <c r="AC40" i="195"/>
  <c r="X40" i="195"/>
  <c r="S40" i="195"/>
  <c r="AC39" i="195"/>
  <c r="X39" i="195"/>
  <c r="S39" i="195"/>
  <c r="AC38" i="195"/>
  <c r="X38" i="195"/>
  <c r="S38" i="195"/>
  <c r="AC37" i="195"/>
  <c r="X37" i="195"/>
  <c r="S37" i="195"/>
  <c r="AC36" i="195"/>
  <c r="X36" i="195"/>
  <c r="S36" i="195"/>
  <c r="AC35" i="195"/>
  <c r="X35" i="195"/>
  <c r="S35" i="195"/>
  <c r="AC34" i="195"/>
  <c r="X34" i="195"/>
  <c r="S34" i="195"/>
  <c r="AC33" i="195"/>
  <c r="X33" i="195"/>
  <c r="S33" i="195"/>
  <c r="AC32" i="195"/>
  <c r="X32" i="195"/>
  <c r="S32" i="195"/>
  <c r="AC31" i="195"/>
  <c r="X31" i="195"/>
  <c r="S31" i="195"/>
  <c r="AC30" i="195"/>
  <c r="X30" i="195"/>
  <c r="S30" i="195"/>
  <c r="AC29" i="195"/>
  <c r="X29" i="195"/>
  <c r="S29" i="195"/>
  <c r="AC28" i="195"/>
  <c r="X28" i="195"/>
  <c r="S28" i="195"/>
  <c r="AC27" i="195"/>
  <c r="X27" i="195"/>
  <c r="S27" i="195"/>
  <c r="AC26" i="195"/>
  <c r="X26" i="195"/>
  <c r="S26" i="195"/>
  <c r="AC25" i="195"/>
  <c r="X25" i="195"/>
  <c r="S25" i="195"/>
  <c r="AC24" i="195"/>
  <c r="X24" i="195"/>
  <c r="S24" i="195"/>
  <c r="AC23" i="195"/>
  <c r="X23" i="195"/>
  <c r="S23" i="195"/>
  <c r="AC22" i="195"/>
  <c r="X22" i="195"/>
  <c r="S22" i="195"/>
  <c r="AC21" i="195"/>
  <c r="X21" i="195"/>
  <c r="S21" i="195"/>
  <c r="AC20" i="195"/>
  <c r="X20" i="195"/>
  <c r="S20" i="195"/>
  <c r="AC19" i="195"/>
  <c r="X19" i="195"/>
  <c r="S19" i="195"/>
  <c r="AC18" i="195"/>
  <c r="X18" i="195"/>
  <c r="S18" i="195"/>
  <c r="AC17" i="195"/>
  <c r="X17" i="195"/>
  <c r="S17" i="195"/>
  <c r="AC16" i="195"/>
  <c r="X16" i="195"/>
  <c r="S16" i="195"/>
  <c r="AC15" i="195"/>
  <c r="X15" i="195"/>
  <c r="S15" i="195"/>
  <c r="AC14" i="195"/>
  <c r="X14" i="195"/>
  <c r="S14" i="195"/>
  <c r="AC13" i="195"/>
  <c r="X13" i="195"/>
  <c r="S13" i="195"/>
  <c r="AC12" i="195"/>
  <c r="X12" i="195"/>
  <c r="S12" i="195"/>
  <c r="AC11" i="195"/>
  <c r="X11" i="195"/>
  <c r="S11" i="195"/>
  <c r="N61" i="195" l="1"/>
  <c r="I61" i="195"/>
  <c r="D61" i="195"/>
  <c r="N60" i="195"/>
  <c r="I60" i="195"/>
  <c r="D60" i="195"/>
  <c r="N59" i="195"/>
  <c r="I59" i="195"/>
  <c r="D59" i="195"/>
  <c r="N58" i="195"/>
  <c r="I58" i="195"/>
  <c r="D58" i="195"/>
  <c r="N57" i="195"/>
  <c r="I57" i="195"/>
  <c r="D57" i="195"/>
  <c r="N56" i="195"/>
  <c r="I56" i="195"/>
  <c r="D56" i="195"/>
  <c r="N55" i="195"/>
  <c r="I55" i="195"/>
  <c r="D55" i="195"/>
  <c r="N54" i="195"/>
  <c r="I54" i="195"/>
  <c r="D54" i="195"/>
  <c r="N53" i="195"/>
  <c r="I53" i="195"/>
  <c r="D53" i="195"/>
  <c r="N52" i="195"/>
  <c r="I52" i="195"/>
  <c r="D52" i="195"/>
  <c r="N51" i="195"/>
  <c r="I51" i="195"/>
  <c r="D51" i="195"/>
  <c r="N50" i="195"/>
  <c r="I50" i="195"/>
  <c r="D50" i="195"/>
  <c r="N49" i="195"/>
  <c r="I49" i="195"/>
  <c r="D49" i="195"/>
  <c r="N48" i="195"/>
  <c r="I48" i="195"/>
  <c r="D48" i="195"/>
  <c r="N47" i="195"/>
  <c r="I47" i="195"/>
  <c r="D47" i="195"/>
  <c r="N46" i="195"/>
  <c r="I46" i="195"/>
  <c r="D46" i="195"/>
  <c r="N45" i="195"/>
  <c r="I45" i="195"/>
  <c r="D45" i="195"/>
  <c r="N44" i="195"/>
  <c r="I44" i="195"/>
  <c r="D44" i="195"/>
  <c r="N43" i="195"/>
  <c r="I43" i="195"/>
  <c r="D43" i="195"/>
  <c r="N42" i="195"/>
  <c r="I42" i="195"/>
  <c r="D42" i="195"/>
  <c r="N41" i="195"/>
  <c r="I41" i="195"/>
  <c r="D41" i="195"/>
  <c r="N40" i="195"/>
  <c r="I40" i="195"/>
  <c r="D40" i="195"/>
  <c r="N39" i="195"/>
  <c r="I39" i="195"/>
  <c r="D39" i="195"/>
  <c r="N38" i="195"/>
  <c r="I38" i="195"/>
  <c r="D38" i="195"/>
  <c r="N37" i="195"/>
  <c r="I37" i="195"/>
  <c r="D37" i="195"/>
  <c r="N36" i="195"/>
  <c r="I36" i="195"/>
  <c r="D36" i="195"/>
  <c r="N35" i="195"/>
  <c r="I35" i="195"/>
  <c r="D35" i="195"/>
  <c r="N34" i="195"/>
  <c r="I34" i="195"/>
  <c r="D34" i="195"/>
  <c r="N33" i="195"/>
  <c r="I33" i="195"/>
  <c r="D33" i="195"/>
  <c r="N32" i="195"/>
  <c r="I32" i="195"/>
  <c r="D32" i="195"/>
  <c r="N31" i="195"/>
  <c r="I31" i="195"/>
  <c r="D31" i="195"/>
  <c r="N30" i="195"/>
  <c r="I30" i="195"/>
  <c r="D30" i="195"/>
  <c r="N29" i="195"/>
  <c r="I29" i="195"/>
  <c r="D29" i="195"/>
  <c r="N28" i="195"/>
  <c r="I28" i="195"/>
  <c r="D28" i="195"/>
  <c r="N27" i="195"/>
  <c r="I27" i="195"/>
  <c r="D27" i="195"/>
  <c r="N26" i="195"/>
  <c r="I26" i="195"/>
  <c r="D26" i="195"/>
  <c r="N25" i="195"/>
  <c r="I25" i="195"/>
  <c r="D25" i="195"/>
  <c r="N24" i="195"/>
  <c r="I24" i="195"/>
  <c r="D24" i="195"/>
  <c r="N23" i="195"/>
  <c r="I23" i="195"/>
  <c r="D23" i="195"/>
  <c r="N22" i="195"/>
  <c r="I22" i="195"/>
  <c r="D22" i="195"/>
  <c r="N21" i="195"/>
  <c r="I21" i="195"/>
  <c r="D21" i="195"/>
  <c r="N20" i="195"/>
  <c r="I20" i="195"/>
  <c r="D20" i="195"/>
  <c r="N19" i="195"/>
  <c r="I19" i="195"/>
  <c r="D19" i="195"/>
  <c r="N18" i="195"/>
  <c r="I18" i="195"/>
  <c r="D18" i="195"/>
  <c r="N17" i="195"/>
  <c r="I17" i="195"/>
  <c r="D17" i="195"/>
  <c r="N16" i="195"/>
  <c r="I16" i="195"/>
  <c r="D16" i="195"/>
  <c r="N15" i="195"/>
  <c r="I15" i="195"/>
  <c r="D15" i="195"/>
  <c r="N14" i="195"/>
  <c r="I14" i="195"/>
  <c r="D14" i="195"/>
  <c r="N13" i="195"/>
  <c r="I13" i="195"/>
  <c r="D13" i="195"/>
  <c r="N12" i="195"/>
  <c r="I12" i="195"/>
  <c r="D12" i="195"/>
  <c r="N11" i="195"/>
  <c r="I11" i="195"/>
  <c r="D11" i="195"/>
  <c r="AC61" i="194" l="1"/>
  <c r="X61" i="194"/>
  <c r="S61" i="194"/>
  <c r="AC60" i="194"/>
  <c r="X60" i="194"/>
  <c r="S60" i="194"/>
  <c r="AC59" i="194"/>
  <c r="X59" i="194"/>
  <c r="S59" i="194"/>
  <c r="AC58" i="194"/>
  <c r="X58" i="194"/>
  <c r="S58" i="194"/>
  <c r="AC57" i="194"/>
  <c r="X57" i="194"/>
  <c r="S57" i="194"/>
  <c r="AC56" i="194"/>
  <c r="X56" i="194"/>
  <c r="S56" i="194"/>
  <c r="AC55" i="194"/>
  <c r="X55" i="194"/>
  <c r="S55" i="194"/>
  <c r="AC54" i="194"/>
  <c r="X54" i="194"/>
  <c r="S54" i="194"/>
  <c r="AC53" i="194"/>
  <c r="X53" i="194"/>
  <c r="S53" i="194"/>
  <c r="AC52" i="194"/>
  <c r="X52" i="194"/>
  <c r="S52" i="194"/>
  <c r="AC51" i="194"/>
  <c r="X51" i="194"/>
  <c r="S51" i="194"/>
  <c r="AC50" i="194"/>
  <c r="X50" i="194"/>
  <c r="S50" i="194"/>
  <c r="AC49" i="194"/>
  <c r="X49" i="194"/>
  <c r="S49" i="194"/>
  <c r="AC48" i="194"/>
  <c r="X48" i="194"/>
  <c r="S48" i="194"/>
  <c r="AC47" i="194"/>
  <c r="X47" i="194"/>
  <c r="S47" i="194"/>
  <c r="AC46" i="194"/>
  <c r="X46" i="194"/>
  <c r="S46" i="194"/>
  <c r="AC45" i="194"/>
  <c r="X45" i="194"/>
  <c r="S45" i="194"/>
  <c r="AC44" i="194"/>
  <c r="X44" i="194"/>
  <c r="S44" i="194"/>
  <c r="AC43" i="194"/>
  <c r="X43" i="194"/>
  <c r="S43" i="194"/>
  <c r="AC42" i="194"/>
  <c r="X42" i="194"/>
  <c r="S42" i="194"/>
  <c r="AC41" i="194"/>
  <c r="X41" i="194"/>
  <c r="S41" i="194"/>
  <c r="AC40" i="194"/>
  <c r="X40" i="194"/>
  <c r="S40" i="194"/>
  <c r="AC39" i="194"/>
  <c r="X39" i="194"/>
  <c r="S39" i="194"/>
  <c r="AC38" i="194"/>
  <c r="X38" i="194"/>
  <c r="S38" i="194"/>
  <c r="AC37" i="194"/>
  <c r="X37" i="194"/>
  <c r="S37" i="194"/>
  <c r="AC36" i="194"/>
  <c r="X36" i="194"/>
  <c r="S36" i="194"/>
  <c r="AC35" i="194"/>
  <c r="X35" i="194"/>
  <c r="S35" i="194"/>
  <c r="AC34" i="194"/>
  <c r="X34" i="194"/>
  <c r="S34" i="194"/>
  <c r="AC33" i="194"/>
  <c r="X33" i="194"/>
  <c r="S33" i="194"/>
  <c r="AC32" i="194"/>
  <c r="X32" i="194"/>
  <c r="S32" i="194"/>
  <c r="AC31" i="194"/>
  <c r="X31" i="194"/>
  <c r="S31" i="194"/>
  <c r="AC30" i="194"/>
  <c r="X30" i="194"/>
  <c r="S30" i="194"/>
  <c r="AC29" i="194"/>
  <c r="X29" i="194"/>
  <c r="S29" i="194"/>
  <c r="AC28" i="194"/>
  <c r="X28" i="194"/>
  <c r="S28" i="194"/>
  <c r="AC27" i="194"/>
  <c r="X27" i="194"/>
  <c r="S27" i="194"/>
  <c r="AC26" i="194"/>
  <c r="X26" i="194"/>
  <c r="S26" i="194"/>
  <c r="AC25" i="194"/>
  <c r="X25" i="194"/>
  <c r="S25" i="194"/>
  <c r="AC24" i="194"/>
  <c r="X24" i="194"/>
  <c r="S24" i="194"/>
  <c r="AC23" i="194"/>
  <c r="X23" i="194"/>
  <c r="S23" i="194"/>
  <c r="AC22" i="194"/>
  <c r="X22" i="194"/>
  <c r="S22" i="194"/>
  <c r="AC21" i="194"/>
  <c r="X21" i="194"/>
  <c r="S21" i="194"/>
  <c r="AC20" i="194"/>
  <c r="X20" i="194"/>
  <c r="S20" i="194"/>
  <c r="AC19" i="194"/>
  <c r="X19" i="194"/>
  <c r="S19" i="194"/>
  <c r="AC18" i="194"/>
  <c r="X18" i="194"/>
  <c r="S18" i="194"/>
  <c r="AC17" i="194"/>
  <c r="X17" i="194"/>
  <c r="S17" i="194"/>
  <c r="AC16" i="194"/>
  <c r="X16" i="194"/>
  <c r="S16" i="194"/>
  <c r="AC15" i="194"/>
  <c r="X15" i="194"/>
  <c r="S15" i="194"/>
  <c r="AC14" i="194"/>
  <c r="X14" i="194"/>
  <c r="S14" i="194"/>
  <c r="AC13" i="194"/>
  <c r="X13" i="194"/>
  <c r="S13" i="194"/>
  <c r="AC12" i="194"/>
  <c r="X12" i="194"/>
  <c r="S12" i="194"/>
  <c r="AC11" i="194"/>
  <c r="X11" i="194"/>
  <c r="S11" i="194"/>
  <c r="N61" i="194" l="1"/>
  <c r="I61" i="194"/>
  <c r="D61" i="194"/>
  <c r="N60" i="194"/>
  <c r="I60" i="194"/>
  <c r="D60" i="194"/>
  <c r="N59" i="194"/>
  <c r="I59" i="194"/>
  <c r="D59" i="194"/>
  <c r="N58" i="194"/>
  <c r="I58" i="194"/>
  <c r="D58" i="194"/>
  <c r="N57" i="194"/>
  <c r="I57" i="194"/>
  <c r="D57" i="194"/>
  <c r="N56" i="194"/>
  <c r="I56" i="194"/>
  <c r="D56" i="194"/>
  <c r="N55" i="194"/>
  <c r="I55" i="194"/>
  <c r="D55" i="194"/>
  <c r="N54" i="194"/>
  <c r="I54" i="194"/>
  <c r="D54" i="194"/>
  <c r="N53" i="194"/>
  <c r="I53" i="194"/>
  <c r="D53" i="194"/>
  <c r="N52" i="194"/>
  <c r="I52" i="194"/>
  <c r="D52" i="194"/>
  <c r="N51" i="194"/>
  <c r="I51" i="194"/>
  <c r="D51" i="194"/>
  <c r="N50" i="194"/>
  <c r="I50" i="194"/>
  <c r="D50" i="194"/>
  <c r="N49" i="194"/>
  <c r="I49" i="194"/>
  <c r="D49" i="194"/>
  <c r="N48" i="194"/>
  <c r="I48" i="194"/>
  <c r="D48" i="194"/>
  <c r="N47" i="194"/>
  <c r="I47" i="194"/>
  <c r="D47" i="194"/>
  <c r="N46" i="194"/>
  <c r="I46" i="194"/>
  <c r="D46" i="194"/>
  <c r="N45" i="194"/>
  <c r="I45" i="194"/>
  <c r="D45" i="194"/>
  <c r="N44" i="194"/>
  <c r="I44" i="194"/>
  <c r="D44" i="194"/>
  <c r="N43" i="194"/>
  <c r="I43" i="194"/>
  <c r="D43" i="194"/>
  <c r="N42" i="194"/>
  <c r="I42" i="194"/>
  <c r="D42" i="194"/>
  <c r="N41" i="194"/>
  <c r="I41" i="194"/>
  <c r="D41" i="194"/>
  <c r="N40" i="194"/>
  <c r="I40" i="194"/>
  <c r="D40" i="194"/>
  <c r="N39" i="194"/>
  <c r="I39" i="194"/>
  <c r="D39" i="194"/>
  <c r="N38" i="194"/>
  <c r="I38" i="194"/>
  <c r="D38" i="194"/>
  <c r="N37" i="194"/>
  <c r="I37" i="194"/>
  <c r="D37" i="194"/>
  <c r="N36" i="194"/>
  <c r="I36" i="194"/>
  <c r="D36" i="194"/>
  <c r="N35" i="194"/>
  <c r="I35" i="194"/>
  <c r="D35" i="194"/>
  <c r="N34" i="194"/>
  <c r="I34" i="194"/>
  <c r="D34" i="194"/>
  <c r="N33" i="194"/>
  <c r="I33" i="194"/>
  <c r="D33" i="194"/>
  <c r="N32" i="194"/>
  <c r="I32" i="194"/>
  <c r="D32" i="194"/>
  <c r="N31" i="194"/>
  <c r="I31" i="194"/>
  <c r="D31" i="194"/>
  <c r="N30" i="194"/>
  <c r="I30" i="194"/>
  <c r="D30" i="194"/>
  <c r="N29" i="194"/>
  <c r="I29" i="194"/>
  <c r="D29" i="194"/>
  <c r="N28" i="194"/>
  <c r="I28" i="194"/>
  <c r="D28" i="194"/>
  <c r="N27" i="194"/>
  <c r="I27" i="194"/>
  <c r="D27" i="194"/>
  <c r="N26" i="194"/>
  <c r="I26" i="194"/>
  <c r="D26" i="194"/>
  <c r="N25" i="194"/>
  <c r="I25" i="194"/>
  <c r="D25" i="194"/>
  <c r="N24" i="194"/>
  <c r="I24" i="194"/>
  <c r="D24" i="194"/>
  <c r="N23" i="194"/>
  <c r="I23" i="194"/>
  <c r="D23" i="194"/>
  <c r="N22" i="194"/>
  <c r="I22" i="194"/>
  <c r="D22" i="194"/>
  <c r="N21" i="194"/>
  <c r="I21" i="194"/>
  <c r="D21" i="194"/>
  <c r="N20" i="194"/>
  <c r="I20" i="194"/>
  <c r="D20" i="194"/>
  <c r="N19" i="194"/>
  <c r="I19" i="194"/>
  <c r="D19" i="194"/>
  <c r="N18" i="194"/>
  <c r="I18" i="194"/>
  <c r="D18" i="194"/>
  <c r="N17" i="194"/>
  <c r="I17" i="194"/>
  <c r="D17" i="194"/>
  <c r="N16" i="194"/>
  <c r="I16" i="194"/>
  <c r="D16" i="194"/>
  <c r="N15" i="194"/>
  <c r="I15" i="194"/>
  <c r="D15" i="194"/>
  <c r="N14" i="194"/>
  <c r="I14" i="194"/>
  <c r="D14" i="194"/>
  <c r="N13" i="194"/>
  <c r="I13" i="194"/>
  <c r="D13" i="194"/>
  <c r="N12" i="194"/>
  <c r="I12" i="194"/>
  <c r="D12" i="194"/>
  <c r="N11" i="194"/>
  <c r="I11" i="194"/>
  <c r="D11" i="194"/>
  <c r="N62" i="193" l="1"/>
  <c r="I62" i="193"/>
  <c r="D62" i="193"/>
  <c r="N60" i="193"/>
  <c r="I60" i="193"/>
  <c r="D60" i="193"/>
  <c r="N59" i="193"/>
  <c r="I59" i="193"/>
  <c r="D59" i="193"/>
  <c r="N58" i="193"/>
  <c r="I58" i="193"/>
  <c r="D58" i="193"/>
  <c r="N57" i="193"/>
  <c r="I57" i="193"/>
  <c r="D57" i="193"/>
  <c r="N56" i="193"/>
  <c r="I56" i="193"/>
  <c r="D56" i="193"/>
  <c r="N55" i="193"/>
  <c r="I55" i="193"/>
  <c r="D55" i="193"/>
  <c r="N54" i="193"/>
  <c r="I54" i="193"/>
  <c r="D54" i="193"/>
  <c r="N53" i="193"/>
  <c r="I53" i="193"/>
  <c r="D53" i="193"/>
  <c r="N52" i="193"/>
  <c r="I52" i="193"/>
  <c r="D52" i="193"/>
  <c r="N51" i="193"/>
  <c r="I51" i="193"/>
  <c r="D51" i="193"/>
  <c r="N50" i="193"/>
  <c r="I50" i="193"/>
  <c r="D50" i="193"/>
  <c r="N49" i="193"/>
  <c r="I49" i="193"/>
  <c r="D49" i="193"/>
  <c r="N48" i="193"/>
  <c r="I48" i="193"/>
  <c r="D48" i="193"/>
  <c r="N47" i="193"/>
  <c r="I47" i="193"/>
  <c r="D47" i="193"/>
  <c r="N46" i="193"/>
  <c r="I46" i="193"/>
  <c r="D46" i="193"/>
  <c r="N45" i="193"/>
  <c r="I45" i="193"/>
  <c r="D45" i="193"/>
  <c r="N44" i="193"/>
  <c r="I44" i="193"/>
  <c r="D44" i="193"/>
  <c r="N43" i="193"/>
  <c r="I43" i="193"/>
  <c r="D43" i="193"/>
  <c r="N42" i="193"/>
  <c r="I42" i="193"/>
  <c r="D42" i="193"/>
  <c r="N41" i="193"/>
  <c r="I41" i="193"/>
  <c r="D41" i="193"/>
  <c r="N40" i="193"/>
  <c r="I40" i="193"/>
  <c r="D40" i="193"/>
  <c r="N39" i="193"/>
  <c r="I39" i="193"/>
  <c r="D39" i="193"/>
  <c r="N38" i="193"/>
  <c r="I38" i="193"/>
  <c r="D38" i="193"/>
  <c r="N37" i="193"/>
  <c r="I37" i="193"/>
  <c r="D37" i="193"/>
  <c r="N36" i="193"/>
  <c r="I36" i="193"/>
  <c r="D36" i="193"/>
  <c r="N35" i="193"/>
  <c r="I35" i="193"/>
  <c r="D35" i="193"/>
  <c r="N34" i="193"/>
  <c r="I34" i="193"/>
  <c r="D34" i="193"/>
  <c r="N33" i="193"/>
  <c r="I33" i="193"/>
  <c r="D33" i="193"/>
  <c r="N32" i="193"/>
  <c r="I32" i="193"/>
  <c r="D32" i="193"/>
  <c r="N31" i="193"/>
  <c r="I31" i="193"/>
  <c r="D31" i="193"/>
  <c r="N30" i="193"/>
  <c r="I30" i="193"/>
  <c r="D30" i="193"/>
  <c r="N29" i="193"/>
  <c r="I29" i="193"/>
  <c r="D29" i="193"/>
  <c r="N28" i="193"/>
  <c r="I28" i="193"/>
  <c r="D28" i="193"/>
  <c r="N27" i="193"/>
  <c r="I27" i="193"/>
  <c r="D27" i="193"/>
  <c r="N26" i="193"/>
  <c r="I26" i="193"/>
  <c r="D26" i="193"/>
  <c r="N25" i="193"/>
  <c r="I25" i="193"/>
  <c r="D25" i="193"/>
  <c r="N24" i="193"/>
  <c r="I24" i="193"/>
  <c r="D24" i="193"/>
  <c r="N23" i="193"/>
  <c r="I23" i="193"/>
  <c r="D23" i="193"/>
  <c r="N22" i="193"/>
  <c r="I22" i="193"/>
  <c r="D22" i="193"/>
  <c r="N21" i="193"/>
  <c r="I21" i="193"/>
  <c r="D21" i="193"/>
  <c r="N20" i="193"/>
  <c r="I20" i="193"/>
  <c r="D20" i="193"/>
  <c r="N19" i="193"/>
  <c r="I19" i="193"/>
  <c r="D19" i="193"/>
  <c r="N18" i="193"/>
  <c r="I18" i="193"/>
  <c r="D18" i="193"/>
  <c r="N17" i="193"/>
  <c r="I17" i="193"/>
  <c r="D17" i="193"/>
  <c r="N16" i="193"/>
  <c r="I16" i="193"/>
  <c r="D16" i="193"/>
  <c r="N15" i="193"/>
  <c r="I15" i="193"/>
  <c r="D15" i="193"/>
  <c r="N14" i="193"/>
  <c r="I14" i="193"/>
  <c r="D14" i="193"/>
  <c r="N13" i="193"/>
  <c r="I13" i="193"/>
  <c r="D13" i="193"/>
  <c r="N12" i="193"/>
  <c r="I12" i="193"/>
  <c r="D12" i="193"/>
  <c r="N11" i="193"/>
  <c r="I11" i="193"/>
  <c r="D11" i="193"/>
  <c r="N10" i="193"/>
  <c r="I10" i="193"/>
  <c r="D10" i="193"/>
  <c r="C62" i="236" l="1"/>
  <c r="H13" i="196"/>
  <c r="I13" i="196"/>
  <c r="G39" i="212"/>
  <c r="G10" i="212"/>
  <c r="G11" i="212"/>
  <c r="G12" i="212"/>
  <c r="G13" i="212"/>
  <c r="G14" i="212"/>
  <c r="G15" i="212"/>
  <c r="G16" i="212"/>
  <c r="G17" i="212"/>
  <c r="G18" i="212"/>
  <c r="G19" i="212"/>
  <c r="G20" i="212"/>
  <c r="G21" i="212"/>
  <c r="G22" i="212"/>
  <c r="G23" i="212"/>
  <c r="G24" i="212"/>
  <c r="G25" i="212"/>
  <c r="G26" i="212"/>
  <c r="G27" i="212"/>
  <c r="G28" i="212"/>
  <c r="G29" i="212"/>
  <c r="G30" i="212"/>
  <c r="G31" i="212"/>
  <c r="G32" i="212"/>
  <c r="G33" i="212"/>
  <c r="G34" i="212"/>
  <c r="G35" i="212"/>
  <c r="G36" i="212"/>
  <c r="G37" i="212"/>
  <c r="G38" i="212"/>
  <c r="G40" i="212"/>
  <c r="G41" i="212"/>
  <c r="G42" i="212"/>
  <c r="G9" i="212"/>
  <c r="F10" i="212"/>
  <c r="F11" i="212"/>
  <c r="F12" i="212"/>
  <c r="F13" i="212"/>
  <c r="F14" i="212"/>
  <c r="F15" i="212"/>
  <c r="F16" i="212"/>
  <c r="F17" i="212"/>
  <c r="F18" i="212"/>
  <c r="F19" i="212"/>
  <c r="F20" i="212"/>
  <c r="F21" i="212"/>
  <c r="F22" i="212"/>
  <c r="F23" i="212"/>
  <c r="F24" i="212"/>
  <c r="F25" i="212"/>
  <c r="F26" i="212"/>
  <c r="F27" i="212"/>
  <c r="F28" i="212"/>
  <c r="F29" i="212"/>
  <c r="F30" i="212"/>
  <c r="F31" i="212"/>
  <c r="F32" i="212"/>
  <c r="F33" i="212"/>
  <c r="F34" i="212"/>
  <c r="F35" i="212"/>
  <c r="F36" i="212"/>
  <c r="F37" i="212"/>
  <c r="F38" i="212"/>
  <c r="F39" i="212"/>
  <c r="F40" i="212"/>
  <c r="F41" i="212"/>
  <c r="F42" i="212"/>
  <c r="F9" i="212"/>
  <c r="M9" i="190"/>
  <c r="N9" i="190"/>
  <c r="J10" i="211"/>
  <c r="J11" i="211"/>
  <c r="J12" i="211"/>
  <c r="J13" i="211"/>
  <c r="J14" i="211"/>
  <c r="J15" i="211"/>
  <c r="J16" i="211"/>
  <c r="J17" i="211"/>
  <c r="J18" i="211"/>
  <c r="J19" i="211"/>
  <c r="J20" i="211"/>
  <c r="J21" i="211"/>
  <c r="J22" i="211"/>
  <c r="J23" i="211"/>
  <c r="J24" i="211"/>
  <c r="J25" i="211"/>
  <c r="J26" i="211"/>
  <c r="J27" i="211"/>
  <c r="J28" i="211"/>
  <c r="J29" i="211"/>
  <c r="J30" i="211"/>
  <c r="J31" i="211"/>
  <c r="J32" i="211"/>
  <c r="J33" i="211"/>
  <c r="J34" i="211"/>
  <c r="J35" i="211"/>
  <c r="J36" i="211"/>
  <c r="J37" i="211"/>
  <c r="J38" i="211"/>
  <c r="J39" i="211"/>
  <c r="J40" i="211"/>
  <c r="J41" i="211"/>
  <c r="J42" i="211"/>
  <c r="J43" i="211"/>
  <c r="J44" i="211"/>
  <c r="J45" i="211"/>
  <c r="J46" i="211"/>
  <c r="J47" i="211"/>
  <c r="J9" i="211"/>
  <c r="G10" i="211"/>
  <c r="G11" i="211"/>
  <c r="G12" i="211"/>
  <c r="G13" i="211"/>
  <c r="G14" i="211"/>
  <c r="G15" i="211"/>
  <c r="G16" i="211"/>
  <c r="G17" i="211"/>
  <c r="G18" i="211"/>
  <c r="G19" i="211"/>
  <c r="G20" i="211"/>
  <c r="G21" i="211"/>
  <c r="G22" i="211"/>
  <c r="G23" i="211"/>
  <c r="G24" i="211"/>
  <c r="G25" i="211"/>
  <c r="G26" i="211"/>
  <c r="G27" i="211"/>
  <c r="G28" i="211"/>
  <c r="G29" i="211"/>
  <c r="G30" i="211"/>
  <c r="G31" i="211"/>
  <c r="G32" i="211"/>
  <c r="G33" i="211"/>
  <c r="G34" i="211"/>
  <c r="G35" i="211"/>
  <c r="G36" i="211"/>
  <c r="G37" i="211"/>
  <c r="G38" i="211"/>
  <c r="G39" i="211"/>
  <c r="G40" i="211"/>
  <c r="G41" i="211"/>
  <c r="G42" i="211"/>
  <c r="G43" i="211"/>
  <c r="G44" i="211"/>
  <c r="G45" i="211"/>
  <c r="G46" i="211"/>
  <c r="G47" i="211"/>
  <c r="G9" i="211"/>
  <c r="I62" i="231"/>
  <c r="F62" i="231"/>
  <c r="C62" i="231"/>
  <c r="N10" i="225"/>
  <c r="N11" i="225"/>
  <c r="N12" i="225"/>
  <c r="N13" i="225"/>
  <c r="N14" i="225"/>
  <c r="N15" i="225"/>
  <c r="N16" i="225"/>
  <c r="N17" i="225"/>
  <c r="N18" i="225"/>
  <c r="N19" i="225"/>
  <c r="N20" i="225"/>
  <c r="N21" i="225"/>
  <c r="N22" i="225"/>
  <c r="N23" i="225"/>
  <c r="N24" i="225"/>
  <c r="N26" i="225"/>
  <c r="N27" i="225"/>
  <c r="N28" i="225"/>
  <c r="L29" i="225"/>
  <c r="N29" i="225"/>
  <c r="N9" i="225"/>
  <c r="M10" i="225"/>
  <c r="M11" i="225"/>
  <c r="M12" i="225"/>
  <c r="M13" i="225"/>
  <c r="M14" i="225"/>
  <c r="M15" i="225"/>
  <c r="M16" i="225"/>
  <c r="M17" i="225"/>
  <c r="M18" i="225"/>
  <c r="M19" i="225"/>
  <c r="M20" i="225"/>
  <c r="M21" i="225"/>
  <c r="M22" i="225"/>
  <c r="M23" i="225"/>
  <c r="M24" i="225"/>
  <c r="M26" i="225"/>
  <c r="M27" i="225"/>
  <c r="M28" i="225"/>
  <c r="M29" i="225"/>
  <c r="M9" i="225"/>
  <c r="F10" i="225"/>
  <c r="F11" i="225"/>
  <c r="F12" i="225"/>
  <c r="F13" i="225"/>
  <c r="F14" i="225"/>
  <c r="F15" i="225"/>
  <c r="F16" i="225"/>
  <c r="F17" i="225"/>
  <c r="F18" i="225"/>
  <c r="F19" i="225"/>
  <c r="F20" i="225"/>
  <c r="F21" i="225"/>
  <c r="F22" i="225"/>
  <c r="F23" i="225"/>
  <c r="F24" i="225"/>
  <c r="F26" i="225"/>
  <c r="F27" i="225"/>
  <c r="F28" i="225"/>
  <c r="D29" i="225"/>
  <c r="F29" i="225"/>
  <c r="F9" i="225"/>
  <c r="E10" i="225"/>
  <c r="E11" i="225"/>
  <c r="E12" i="225"/>
  <c r="E13" i="225"/>
  <c r="E14" i="225"/>
  <c r="E15" i="225"/>
  <c r="E16" i="225"/>
  <c r="E17" i="225"/>
  <c r="E18" i="225"/>
  <c r="E19" i="225"/>
  <c r="E20" i="225"/>
  <c r="E21" i="225"/>
  <c r="E22" i="225"/>
  <c r="E23" i="225"/>
  <c r="E24" i="225"/>
  <c r="E26" i="225"/>
  <c r="E27" i="225"/>
  <c r="E28" i="225"/>
  <c r="E29" i="225"/>
  <c r="E9" i="225"/>
  <c r="L12" i="192"/>
  <c r="L13" i="192"/>
  <c r="L14" i="192"/>
  <c r="L15" i="192"/>
  <c r="L16" i="192"/>
  <c r="L17" i="192"/>
  <c r="L18" i="192"/>
  <c r="L19" i="192"/>
  <c r="L20" i="192"/>
  <c r="L21" i="192"/>
  <c r="L22" i="192"/>
  <c r="L23" i="192"/>
  <c r="L24" i="192"/>
  <c r="L25" i="192"/>
  <c r="L26" i="192"/>
  <c r="L27" i="192"/>
  <c r="L28" i="192"/>
  <c r="L29" i="192"/>
  <c r="L30" i="192"/>
  <c r="L31" i="192"/>
  <c r="L32" i="192"/>
  <c r="L33" i="192"/>
  <c r="L34" i="192"/>
  <c r="L35" i="192"/>
  <c r="L36" i="192"/>
  <c r="L37" i="192"/>
  <c r="L38" i="192"/>
  <c r="L39" i="192"/>
  <c r="L40" i="192"/>
  <c r="L41" i="192"/>
  <c r="L42" i="192"/>
  <c r="L43" i="192"/>
  <c r="L44" i="192"/>
  <c r="L45" i="192"/>
  <c r="L46" i="192"/>
  <c r="L47" i="192"/>
  <c r="L48" i="192"/>
  <c r="L49" i="192"/>
  <c r="L50" i="192"/>
  <c r="L51" i="192"/>
  <c r="L52" i="192"/>
  <c r="L53" i="192"/>
  <c r="L54" i="192"/>
  <c r="L11" i="192"/>
  <c r="K12" i="192"/>
  <c r="K13" i="192"/>
  <c r="K14" i="192"/>
  <c r="K15" i="192"/>
  <c r="K16" i="192"/>
  <c r="K17" i="192"/>
  <c r="K18" i="192"/>
  <c r="K19" i="192"/>
  <c r="K20" i="192"/>
  <c r="K21" i="192"/>
  <c r="K22" i="192"/>
  <c r="K23" i="192"/>
  <c r="K24" i="192"/>
  <c r="K25" i="192"/>
  <c r="K26" i="192"/>
  <c r="K27" i="192"/>
  <c r="K28" i="192"/>
  <c r="K29" i="192"/>
  <c r="K30" i="192"/>
  <c r="K31" i="192"/>
  <c r="K32" i="192"/>
  <c r="K33" i="192"/>
  <c r="K34" i="192"/>
  <c r="K35" i="192"/>
  <c r="K36" i="192"/>
  <c r="K37" i="192"/>
  <c r="K38" i="192"/>
  <c r="K39" i="192"/>
  <c r="K40" i="192"/>
  <c r="K41" i="192"/>
  <c r="K42" i="192"/>
  <c r="K43" i="192"/>
  <c r="K44" i="192"/>
  <c r="K45" i="192"/>
  <c r="K46" i="192"/>
  <c r="K47" i="192"/>
  <c r="K48" i="192"/>
  <c r="K49" i="192"/>
  <c r="K50" i="192"/>
  <c r="K51" i="192"/>
  <c r="K52" i="192"/>
  <c r="K53" i="192"/>
  <c r="K54" i="192"/>
  <c r="K11" i="192"/>
  <c r="J12" i="192"/>
  <c r="J13" i="192"/>
  <c r="J14" i="192"/>
  <c r="J15" i="192"/>
  <c r="J16" i="192"/>
  <c r="J17" i="192"/>
  <c r="J18" i="192"/>
  <c r="J19" i="192"/>
  <c r="J20" i="192"/>
  <c r="J21" i="192"/>
  <c r="J22" i="192"/>
  <c r="J23" i="192"/>
  <c r="J24" i="192"/>
  <c r="J25" i="192"/>
  <c r="J26" i="192"/>
  <c r="J27" i="192"/>
  <c r="J28" i="192"/>
  <c r="J29" i="192"/>
  <c r="J30" i="192"/>
  <c r="J31" i="192"/>
  <c r="J32" i="192"/>
  <c r="J33" i="192"/>
  <c r="J34" i="192"/>
  <c r="J35" i="192"/>
  <c r="J36" i="192"/>
  <c r="J37" i="192"/>
  <c r="J38" i="192"/>
  <c r="J39" i="192"/>
  <c r="J40" i="192"/>
  <c r="J41" i="192"/>
  <c r="J42" i="192"/>
  <c r="J43" i="192"/>
  <c r="J44" i="192"/>
  <c r="J45" i="192"/>
  <c r="J46" i="192"/>
  <c r="J47" i="192"/>
  <c r="J48" i="192"/>
  <c r="J49" i="192"/>
  <c r="J50" i="192"/>
  <c r="J51" i="192"/>
  <c r="J52" i="192"/>
  <c r="J53" i="192"/>
  <c r="J54" i="192"/>
  <c r="J11" i="192"/>
  <c r="O9" i="190"/>
  <c r="P10" i="190"/>
  <c r="P11" i="190"/>
  <c r="P12" i="190"/>
  <c r="P13" i="190"/>
  <c r="P14" i="190"/>
  <c r="P15" i="190"/>
  <c r="P16" i="190"/>
  <c r="P17" i="190"/>
  <c r="P18" i="190"/>
  <c r="P19" i="190"/>
  <c r="P20" i="190"/>
  <c r="P21" i="190"/>
  <c r="P22" i="190"/>
  <c r="P23" i="190"/>
  <c r="P24" i="190"/>
  <c r="P25" i="190"/>
  <c r="P26" i="190"/>
  <c r="P27" i="190"/>
  <c r="P28" i="190"/>
  <c r="P29" i="190"/>
  <c r="P30" i="190"/>
  <c r="P31" i="190"/>
  <c r="P32" i="190"/>
  <c r="P33" i="190"/>
  <c r="P34" i="190"/>
  <c r="P35" i="190"/>
  <c r="P36" i="190"/>
  <c r="P37" i="190"/>
  <c r="P38" i="190"/>
  <c r="P39" i="190"/>
  <c r="P40" i="190"/>
  <c r="P41" i="190"/>
  <c r="P42" i="190"/>
  <c r="P43" i="190"/>
  <c r="P44" i="190"/>
  <c r="P45" i="190"/>
  <c r="P46" i="190"/>
  <c r="P47" i="190"/>
  <c r="P9" i="190"/>
  <c r="O10" i="190"/>
  <c r="O11" i="190"/>
  <c r="O12" i="190"/>
  <c r="O13" i="190"/>
  <c r="O14" i="190"/>
  <c r="O15" i="190"/>
  <c r="O16" i="190"/>
  <c r="O17" i="190"/>
  <c r="O18" i="190"/>
  <c r="O19" i="190"/>
  <c r="O20" i="190"/>
  <c r="O21" i="190"/>
  <c r="O22" i="190"/>
  <c r="O23" i="190"/>
  <c r="O24" i="190"/>
  <c r="O25" i="190"/>
  <c r="O26" i="190"/>
  <c r="O27" i="190"/>
  <c r="O28" i="190"/>
  <c r="O29" i="190"/>
  <c r="O30" i="190"/>
  <c r="O31" i="190"/>
  <c r="O32" i="190"/>
  <c r="O33" i="190"/>
  <c r="O34" i="190"/>
  <c r="O35" i="190"/>
  <c r="O36" i="190"/>
  <c r="O37" i="190"/>
  <c r="O38" i="190"/>
  <c r="O39" i="190"/>
  <c r="O40" i="190"/>
  <c r="O41" i="190"/>
  <c r="O42" i="190"/>
  <c r="O43" i="190"/>
  <c r="O44" i="190"/>
  <c r="O45" i="190"/>
  <c r="O46" i="190"/>
  <c r="O47" i="190"/>
  <c r="M11" i="190"/>
  <c r="M12" i="190"/>
  <c r="M13" i="190"/>
  <c r="M14" i="190"/>
  <c r="M15" i="190"/>
  <c r="M16" i="190"/>
  <c r="M17" i="190"/>
  <c r="M18" i="190"/>
  <c r="M19" i="190"/>
  <c r="M20" i="190"/>
  <c r="M21" i="190"/>
  <c r="M22" i="190"/>
  <c r="M23" i="190"/>
  <c r="M24" i="190"/>
  <c r="M25" i="190"/>
  <c r="M26" i="190"/>
  <c r="M27" i="190"/>
  <c r="M28" i="190"/>
  <c r="M29" i="190"/>
  <c r="M30" i="190"/>
  <c r="M31" i="190"/>
  <c r="M32" i="190"/>
  <c r="M33" i="190"/>
  <c r="M34" i="190"/>
  <c r="M35" i="190"/>
  <c r="M36" i="190"/>
  <c r="M37" i="190"/>
  <c r="M38" i="190"/>
  <c r="M39" i="190"/>
  <c r="M40" i="190"/>
  <c r="M41" i="190"/>
  <c r="M42" i="190"/>
  <c r="M43" i="190"/>
  <c r="M44" i="190"/>
  <c r="M45" i="190"/>
  <c r="M46" i="190"/>
  <c r="M47" i="190"/>
  <c r="M10" i="190"/>
  <c r="N10" i="190"/>
  <c r="N11" i="190"/>
  <c r="N12" i="190"/>
  <c r="N13" i="190"/>
  <c r="N14" i="190"/>
  <c r="N15" i="190"/>
  <c r="N16" i="190"/>
  <c r="N17" i="190"/>
  <c r="N18" i="190"/>
  <c r="N19" i="190"/>
  <c r="N20" i="190"/>
  <c r="N21" i="190"/>
  <c r="N22" i="190"/>
  <c r="N23" i="190"/>
  <c r="N24" i="190"/>
  <c r="N25" i="190"/>
  <c r="N26" i="190"/>
  <c r="N27" i="190"/>
  <c r="N28" i="190"/>
  <c r="N29" i="190"/>
  <c r="N30" i="190"/>
  <c r="N31" i="190"/>
  <c r="N32" i="190"/>
  <c r="N33" i="190"/>
  <c r="N34" i="190"/>
  <c r="N35" i="190"/>
  <c r="N36" i="190"/>
  <c r="N37" i="190"/>
  <c r="N38" i="190"/>
  <c r="N39" i="190"/>
  <c r="N40" i="190"/>
  <c r="N41" i="190"/>
  <c r="N42" i="190"/>
  <c r="N43" i="190"/>
  <c r="N44" i="190"/>
  <c r="N45" i="190"/>
  <c r="N46" i="190"/>
  <c r="N47" i="190"/>
  <c r="F19" i="215"/>
  <c r="G19" i="215"/>
  <c r="F9" i="214"/>
  <c r="G9" i="214"/>
  <c r="D31" i="204"/>
  <c r="F47" i="190"/>
  <c r="E47" i="190"/>
  <c r="G25" i="219"/>
  <c r="E25" i="219"/>
  <c r="C25" i="219"/>
  <c r="M13" i="218"/>
  <c r="N13" i="218"/>
  <c r="N12" i="218"/>
  <c r="N11" i="218"/>
  <c r="N10" i="218"/>
  <c r="N9" i="218"/>
  <c r="H13" i="218"/>
  <c r="I13" i="218"/>
  <c r="I9" i="218"/>
  <c r="I10" i="218"/>
  <c r="I11" i="218"/>
  <c r="I12" i="218"/>
  <c r="I16" i="218"/>
  <c r="G18" i="224"/>
  <c r="F18" i="224"/>
  <c r="G17" i="224"/>
  <c r="F17" i="224"/>
  <c r="G16" i="224"/>
  <c r="F16" i="224"/>
  <c r="G15" i="224"/>
  <c r="F15" i="224"/>
  <c r="G14" i="224"/>
  <c r="F14" i="224"/>
  <c r="G13" i="224"/>
  <c r="F13" i="224"/>
  <c r="G12" i="224"/>
  <c r="F12" i="224"/>
  <c r="G11" i="224"/>
  <c r="F11" i="224"/>
  <c r="F48" i="221"/>
  <c r="J48" i="221"/>
  <c r="F47" i="221"/>
  <c r="F46" i="221"/>
  <c r="P25" i="219"/>
  <c r="N25" i="219"/>
  <c r="L25" i="219"/>
  <c r="P24" i="219"/>
  <c r="N24" i="219"/>
  <c r="L24" i="219"/>
  <c r="G24" i="219"/>
  <c r="E24" i="219"/>
  <c r="C24" i="219"/>
  <c r="P23" i="219"/>
  <c r="N23" i="219"/>
  <c r="L23" i="219"/>
  <c r="G23" i="219"/>
  <c r="E23" i="219"/>
  <c r="C23" i="219"/>
  <c r="P22" i="219"/>
  <c r="N22" i="219"/>
  <c r="L22" i="219"/>
  <c r="G22" i="219"/>
  <c r="E22" i="219"/>
  <c r="C22" i="219"/>
  <c r="P21" i="219"/>
  <c r="N21" i="219"/>
  <c r="L21" i="219"/>
  <c r="G21" i="219"/>
  <c r="E21" i="219"/>
  <c r="C21" i="219"/>
  <c r="P20" i="219"/>
  <c r="N20" i="219"/>
  <c r="L20" i="219"/>
  <c r="G20" i="219"/>
  <c r="E20" i="219"/>
  <c r="C20" i="219"/>
  <c r="P19" i="219"/>
  <c r="N19" i="219"/>
  <c r="L19" i="219"/>
  <c r="G19" i="219"/>
  <c r="E19" i="219"/>
  <c r="C19" i="219"/>
  <c r="P18" i="219"/>
  <c r="N18" i="219"/>
  <c r="L18" i="219"/>
  <c r="G18" i="219"/>
  <c r="E18" i="219"/>
  <c r="C18" i="219"/>
  <c r="P17" i="219"/>
  <c r="N17" i="219"/>
  <c r="L17" i="219"/>
  <c r="G17" i="219"/>
  <c r="E17" i="219"/>
  <c r="C17" i="219"/>
  <c r="P16" i="219"/>
  <c r="N16" i="219"/>
  <c r="L16" i="219"/>
  <c r="G16" i="219"/>
  <c r="E16" i="219"/>
  <c r="C16" i="219"/>
  <c r="P15" i="219"/>
  <c r="N15" i="219"/>
  <c r="L15" i="219"/>
  <c r="G15" i="219"/>
  <c r="E15" i="219"/>
  <c r="C15" i="219"/>
  <c r="P14" i="219"/>
  <c r="N14" i="219"/>
  <c r="L14" i="219"/>
  <c r="G14" i="219"/>
  <c r="E14" i="219"/>
  <c r="C14" i="219"/>
  <c r="P13" i="219"/>
  <c r="N13" i="219"/>
  <c r="L13" i="219"/>
  <c r="G13" i="219"/>
  <c r="E13" i="219"/>
  <c r="C13" i="219"/>
  <c r="P12" i="219"/>
  <c r="N12" i="219"/>
  <c r="L12" i="219"/>
  <c r="G12" i="219"/>
  <c r="E12" i="219"/>
  <c r="C12" i="219"/>
  <c r="P11" i="219"/>
  <c r="N11" i="219"/>
  <c r="L11" i="219"/>
  <c r="G11" i="219"/>
  <c r="E11" i="219"/>
  <c r="C11" i="219"/>
  <c r="P10" i="219"/>
  <c r="N10" i="219"/>
  <c r="L10" i="219"/>
  <c r="G10" i="219"/>
  <c r="E10" i="219"/>
  <c r="C10" i="219"/>
  <c r="P9" i="219"/>
  <c r="N9" i="219"/>
  <c r="L9" i="219"/>
  <c r="G9" i="219"/>
  <c r="E9" i="219"/>
  <c r="C9" i="219"/>
  <c r="G48" i="221"/>
  <c r="G59" i="215"/>
  <c r="F59" i="215"/>
  <c r="G58" i="215"/>
  <c r="F58" i="215"/>
  <c r="G57" i="215"/>
  <c r="F57" i="215"/>
  <c r="G56" i="215"/>
  <c r="F56" i="215"/>
  <c r="G55" i="215"/>
  <c r="F55" i="215"/>
  <c r="G54" i="215"/>
  <c r="F54" i="215"/>
  <c r="G53" i="215"/>
  <c r="F53" i="215"/>
  <c r="G52" i="215"/>
  <c r="F52" i="215"/>
  <c r="G51" i="215"/>
  <c r="F51" i="215"/>
  <c r="G50" i="215"/>
  <c r="F50" i="215"/>
  <c r="G49" i="215"/>
  <c r="F49" i="215"/>
  <c r="G48" i="215"/>
  <c r="F48" i="215"/>
  <c r="G47" i="215"/>
  <c r="F47" i="215"/>
  <c r="G46" i="215"/>
  <c r="F46" i="215"/>
  <c r="G45" i="215"/>
  <c r="F45" i="215"/>
  <c r="G44" i="215"/>
  <c r="F44" i="215"/>
  <c r="G43" i="215"/>
  <c r="F43" i="215"/>
  <c r="G42" i="215"/>
  <c r="F42" i="215"/>
  <c r="G41" i="215"/>
  <c r="F41" i="215"/>
  <c r="G40" i="215"/>
  <c r="F40" i="215"/>
  <c r="G39" i="215"/>
  <c r="F39" i="215"/>
  <c r="G38" i="215"/>
  <c r="F38" i="215"/>
  <c r="G37" i="215"/>
  <c r="F37" i="215"/>
  <c r="G36" i="215"/>
  <c r="F36" i="215"/>
  <c r="G35" i="215"/>
  <c r="F35" i="215"/>
  <c r="G34" i="215"/>
  <c r="F34" i="215"/>
  <c r="G33" i="215"/>
  <c r="F33" i="215"/>
  <c r="G32" i="215"/>
  <c r="F32" i="215"/>
  <c r="G31" i="215"/>
  <c r="F31" i="215"/>
  <c r="G30" i="215"/>
  <c r="F30" i="215"/>
  <c r="G29" i="215"/>
  <c r="F29" i="215"/>
  <c r="G28" i="215"/>
  <c r="F28" i="215"/>
  <c r="G27" i="215"/>
  <c r="F27" i="215"/>
  <c r="G26" i="215"/>
  <c r="F26" i="215"/>
  <c r="G25" i="215"/>
  <c r="F25" i="215"/>
  <c r="G24" i="215"/>
  <c r="F24" i="215"/>
  <c r="G23" i="215"/>
  <c r="F23" i="215"/>
  <c r="G22" i="215"/>
  <c r="F22" i="215"/>
  <c r="G21" i="215"/>
  <c r="F21" i="215"/>
  <c r="G20" i="215"/>
  <c r="F20" i="215"/>
  <c r="G18" i="215"/>
  <c r="F18" i="215"/>
  <c r="G17" i="215"/>
  <c r="F17" i="215"/>
  <c r="G16" i="215"/>
  <c r="F16" i="215"/>
  <c r="G15" i="215"/>
  <c r="F15" i="215"/>
  <c r="G14" i="215"/>
  <c r="F14" i="215"/>
  <c r="G13" i="215"/>
  <c r="F13" i="215"/>
  <c r="G12" i="215"/>
  <c r="F12" i="215"/>
  <c r="G11" i="215"/>
  <c r="F11" i="215"/>
  <c r="G10" i="215"/>
  <c r="F10" i="215"/>
  <c r="G9" i="215"/>
  <c r="F9" i="215"/>
  <c r="G59" i="214"/>
  <c r="F59" i="214"/>
  <c r="G58" i="214"/>
  <c r="F58" i="214"/>
  <c r="G57" i="214"/>
  <c r="F57" i="214"/>
  <c r="G56" i="214"/>
  <c r="F56" i="214"/>
  <c r="G55" i="214"/>
  <c r="F55" i="214"/>
  <c r="G54" i="214"/>
  <c r="F54" i="214"/>
  <c r="G53" i="214"/>
  <c r="F53" i="214"/>
  <c r="G52" i="214"/>
  <c r="F52" i="214"/>
  <c r="G51" i="214"/>
  <c r="F51" i="214"/>
  <c r="G50" i="214"/>
  <c r="F50" i="214"/>
  <c r="G49" i="214"/>
  <c r="F49" i="214"/>
  <c r="G48" i="214"/>
  <c r="F48" i="214"/>
  <c r="G47" i="214"/>
  <c r="F47" i="214"/>
  <c r="G46" i="214"/>
  <c r="F46" i="214"/>
  <c r="G45" i="214"/>
  <c r="F45" i="214"/>
  <c r="G44" i="214"/>
  <c r="F44" i="214"/>
  <c r="G43" i="214"/>
  <c r="F43" i="214"/>
  <c r="G42" i="214"/>
  <c r="F42" i="214"/>
  <c r="G41" i="214"/>
  <c r="F41" i="214"/>
  <c r="G40" i="214"/>
  <c r="F40" i="214"/>
  <c r="G39" i="214"/>
  <c r="F39" i="214"/>
  <c r="G38" i="214"/>
  <c r="F38" i="214"/>
  <c r="G37" i="214"/>
  <c r="F37" i="214"/>
  <c r="G36" i="214"/>
  <c r="F36" i="214"/>
  <c r="G35" i="214"/>
  <c r="F35" i="214"/>
  <c r="G34" i="214"/>
  <c r="F34" i="214"/>
  <c r="G33" i="214"/>
  <c r="F33" i="214"/>
  <c r="G32" i="214"/>
  <c r="F32" i="214"/>
  <c r="G31" i="214"/>
  <c r="F31" i="214"/>
  <c r="G30" i="214"/>
  <c r="F30" i="214"/>
  <c r="G29" i="214"/>
  <c r="F29" i="214"/>
  <c r="G28" i="214"/>
  <c r="F28" i="214"/>
  <c r="G27" i="214"/>
  <c r="F27" i="214"/>
  <c r="G26" i="214"/>
  <c r="F26" i="214"/>
  <c r="G25" i="214"/>
  <c r="F25" i="214"/>
  <c r="G24" i="214"/>
  <c r="F24" i="214"/>
  <c r="G23" i="214"/>
  <c r="F23" i="214"/>
  <c r="G22" i="214"/>
  <c r="F22" i="214"/>
  <c r="G21" i="214"/>
  <c r="F21" i="214"/>
  <c r="G20" i="214"/>
  <c r="F20" i="214"/>
  <c r="G19" i="214"/>
  <c r="F19" i="214"/>
  <c r="G18" i="214"/>
  <c r="F18" i="214"/>
  <c r="G17" i="214"/>
  <c r="F17" i="214"/>
  <c r="G16" i="214"/>
  <c r="F16" i="214"/>
  <c r="G15" i="214"/>
  <c r="F15" i="214"/>
  <c r="G14" i="214"/>
  <c r="F14" i="214"/>
  <c r="G13" i="214"/>
  <c r="F13" i="214"/>
  <c r="G12" i="214"/>
  <c r="F12" i="214"/>
  <c r="G11" i="214"/>
  <c r="F11" i="214"/>
  <c r="G10" i="214"/>
  <c r="F10" i="214"/>
  <c r="D47" i="211"/>
  <c r="D46" i="211"/>
  <c r="D45" i="211"/>
  <c r="D44" i="211"/>
  <c r="D43" i="211"/>
  <c r="D42" i="211"/>
  <c r="D41" i="211"/>
  <c r="D40" i="211"/>
  <c r="D39" i="211"/>
  <c r="D38" i="211"/>
  <c r="D37" i="211"/>
  <c r="D36" i="211"/>
  <c r="D35" i="211"/>
  <c r="D34" i="211"/>
  <c r="D33" i="211"/>
  <c r="D32" i="211"/>
  <c r="D31" i="211"/>
  <c r="D30" i="211"/>
  <c r="D29" i="211"/>
  <c r="F10" i="208"/>
  <c r="F11" i="208"/>
  <c r="F12" i="208"/>
  <c r="F13" i="208"/>
  <c r="F14" i="208"/>
  <c r="F15" i="208"/>
  <c r="F16" i="208"/>
  <c r="F17" i="208"/>
  <c r="F18" i="208"/>
  <c r="F19" i="208"/>
  <c r="F20" i="208"/>
  <c r="F21" i="208"/>
  <c r="F22" i="208"/>
  <c r="F23" i="208"/>
  <c r="F24" i="208"/>
  <c r="F25" i="208"/>
  <c r="F26" i="208"/>
  <c r="F27" i="208"/>
  <c r="F28" i="208"/>
  <c r="F29" i="208"/>
  <c r="F30" i="208"/>
  <c r="F31" i="208"/>
  <c r="F32" i="208"/>
  <c r="F33" i="208"/>
  <c r="F34" i="208"/>
  <c r="F35" i="208"/>
  <c r="F36" i="208"/>
  <c r="F37" i="208"/>
  <c r="F9" i="208"/>
  <c r="O37" i="208"/>
  <c r="O36" i="208"/>
  <c r="O35" i="208"/>
  <c r="O34" i="208"/>
  <c r="O33" i="208"/>
  <c r="O32" i="208"/>
  <c r="O31" i="208"/>
  <c r="O30" i="208"/>
  <c r="O29" i="208"/>
  <c r="O28" i="208"/>
  <c r="O27" i="208"/>
  <c r="O26" i="208"/>
  <c r="O25" i="208"/>
  <c r="O24" i="208"/>
  <c r="O23" i="208"/>
  <c r="O22" i="208"/>
  <c r="O21" i="208"/>
  <c r="O20" i="208"/>
  <c r="O19" i="208"/>
  <c r="O18" i="208"/>
  <c r="O17" i="208"/>
  <c r="O16" i="208"/>
  <c r="O15" i="208"/>
  <c r="O14" i="208"/>
  <c r="O13" i="208"/>
  <c r="O12" i="208"/>
  <c r="O11" i="208"/>
  <c r="O10" i="208"/>
  <c r="O9" i="208"/>
  <c r="D30" i="204"/>
  <c r="D29" i="204"/>
  <c r="D28" i="204"/>
  <c r="D27" i="204"/>
  <c r="D26" i="204"/>
  <c r="D25" i="204"/>
  <c r="D24" i="204"/>
  <c r="D23" i="204"/>
  <c r="D22" i="204"/>
  <c r="D21" i="204"/>
  <c r="D20" i="204"/>
  <c r="D19" i="204"/>
  <c r="D18" i="204"/>
  <c r="D17" i="204"/>
  <c r="D16" i="204"/>
  <c r="D15" i="204"/>
  <c r="D14" i="204"/>
  <c r="D13" i="204"/>
  <c r="D12" i="204"/>
  <c r="D11" i="204"/>
  <c r="D10" i="204"/>
  <c r="D9" i="204"/>
  <c r="A10" i="200"/>
  <c r="A11" i="200"/>
  <c r="A12" i="200"/>
  <c r="A13" i="200"/>
  <c r="A14" i="200"/>
  <c r="A15" i="200"/>
  <c r="A16" i="200"/>
  <c r="A17" i="200"/>
  <c r="A18" i="200"/>
  <c r="A19" i="200"/>
  <c r="A20" i="200"/>
  <c r="A21" i="200"/>
  <c r="A22" i="200"/>
  <c r="A23" i="200"/>
  <c r="A24" i="200"/>
  <c r="A25" i="200"/>
  <c r="A26" i="200"/>
  <c r="A27" i="200"/>
  <c r="A28" i="200"/>
  <c r="G11" i="198"/>
  <c r="G12" i="198"/>
  <c r="G13" i="198"/>
  <c r="G14" i="198"/>
  <c r="G15" i="198"/>
  <c r="G16" i="198"/>
  <c r="G17" i="198"/>
  <c r="G18" i="198"/>
  <c r="G19" i="198"/>
  <c r="G20" i="198"/>
  <c r="G21" i="198"/>
  <c r="G22" i="198"/>
  <c r="G23" i="198"/>
  <c r="G24" i="198"/>
  <c r="G25" i="198"/>
  <c r="G26" i="198"/>
  <c r="G27" i="198"/>
  <c r="G28" i="198"/>
  <c r="G29" i="198"/>
  <c r="A11" i="198"/>
  <c r="A12" i="198"/>
  <c r="A13" i="198"/>
  <c r="A14" i="198"/>
  <c r="A15" i="198"/>
  <c r="A16" i="198"/>
  <c r="A17" i="198"/>
  <c r="A18" i="198"/>
  <c r="A19" i="198"/>
  <c r="A20" i="198"/>
  <c r="A21" i="198"/>
  <c r="A22" i="198"/>
  <c r="A23" i="198"/>
  <c r="A24" i="198"/>
  <c r="A25" i="198"/>
  <c r="A26" i="198"/>
  <c r="A27" i="198"/>
  <c r="A28" i="198"/>
  <c r="A29" i="198"/>
  <c r="I51" i="196"/>
  <c r="H51" i="196"/>
  <c r="I50" i="196"/>
  <c r="H50" i="196"/>
  <c r="I49" i="196"/>
  <c r="H49" i="196"/>
  <c r="I48" i="196"/>
  <c r="H48" i="196"/>
  <c r="I47" i="196"/>
  <c r="H47" i="196"/>
  <c r="I46" i="196"/>
  <c r="H46" i="196"/>
  <c r="I45" i="196"/>
  <c r="H45" i="196"/>
  <c r="I44" i="196"/>
  <c r="H44" i="196"/>
  <c r="I43" i="196"/>
  <c r="H43" i="196"/>
  <c r="I42" i="196"/>
  <c r="H42" i="196"/>
  <c r="I41" i="196"/>
  <c r="H41" i="196"/>
  <c r="I40" i="196"/>
  <c r="H40" i="196"/>
  <c r="I39" i="196"/>
  <c r="H39" i="196"/>
  <c r="I38" i="196"/>
  <c r="H38" i="196"/>
  <c r="I37" i="196"/>
  <c r="H37" i="196"/>
  <c r="I36" i="196"/>
  <c r="H36" i="196"/>
  <c r="I35" i="196"/>
  <c r="H35" i="196"/>
  <c r="I34" i="196"/>
  <c r="H34" i="196"/>
  <c r="I33" i="196"/>
  <c r="H33" i="196"/>
  <c r="I32" i="196"/>
  <c r="H32" i="196"/>
  <c r="I31" i="196"/>
  <c r="H31" i="196"/>
  <c r="I30" i="196"/>
  <c r="H30" i="196"/>
  <c r="I29" i="196"/>
  <c r="H29" i="196"/>
  <c r="I28" i="196"/>
  <c r="H28" i="196"/>
  <c r="I27" i="196"/>
  <c r="H27" i="196"/>
  <c r="I26" i="196"/>
  <c r="H26" i="196"/>
  <c r="I25" i="196"/>
  <c r="H25" i="196"/>
  <c r="I24" i="196"/>
  <c r="H24" i="196"/>
  <c r="I23" i="196"/>
  <c r="H23" i="196"/>
  <c r="I22" i="196"/>
  <c r="H22" i="196"/>
  <c r="I21" i="196"/>
  <c r="H21" i="196"/>
  <c r="I20" i="196"/>
  <c r="H20" i="196"/>
  <c r="I19" i="196"/>
  <c r="H19" i="196"/>
  <c r="I18" i="196"/>
  <c r="H18" i="196"/>
  <c r="I17" i="196"/>
  <c r="H17" i="196"/>
  <c r="I16" i="196"/>
  <c r="H16" i="196"/>
  <c r="I15" i="196"/>
  <c r="H15" i="196"/>
  <c r="I14" i="196"/>
  <c r="H14" i="196"/>
  <c r="I12" i="196"/>
  <c r="H12" i="196"/>
  <c r="B15" i="192"/>
  <c r="B14" i="192"/>
  <c r="B13" i="192"/>
  <c r="B12" i="192"/>
  <c r="B11" i="192"/>
  <c r="F46" i="190"/>
  <c r="E46" i="190"/>
  <c r="F45" i="190"/>
  <c r="E45" i="190"/>
  <c r="F44" i="190"/>
  <c r="E44" i="190"/>
  <c r="F43" i="190"/>
  <c r="E43" i="190"/>
  <c r="F42" i="190"/>
  <c r="E42" i="190"/>
  <c r="F41" i="190"/>
  <c r="E41" i="190"/>
  <c r="F40" i="190"/>
  <c r="E40" i="190"/>
  <c r="F39" i="190"/>
  <c r="E39" i="190"/>
  <c r="F38" i="190"/>
  <c r="E38" i="190"/>
  <c r="F37" i="190"/>
  <c r="E37" i="190"/>
  <c r="F36" i="190"/>
  <c r="E36" i="190"/>
  <c r="F35" i="190"/>
  <c r="E35" i="190"/>
  <c r="F34" i="190"/>
  <c r="E34" i="190"/>
  <c r="F33" i="190"/>
  <c r="E33" i="190"/>
  <c r="F32" i="190"/>
  <c r="E32" i="190"/>
  <c r="F31" i="190"/>
  <c r="E31" i="190"/>
  <c r="F30" i="190"/>
  <c r="E30" i="190"/>
  <c r="F29" i="190"/>
  <c r="E29" i="190"/>
  <c r="F28" i="190"/>
  <c r="E28" i="190"/>
  <c r="F27" i="190"/>
  <c r="E27" i="190"/>
  <c r="F26" i="190"/>
  <c r="E26" i="190"/>
  <c r="F25" i="190"/>
  <c r="E25" i="190"/>
  <c r="F24" i="190"/>
  <c r="E24" i="190"/>
  <c r="F23" i="190"/>
  <c r="E23" i="190"/>
  <c r="F22" i="190"/>
  <c r="E22" i="190"/>
  <c r="F21" i="190"/>
  <c r="E21" i="190"/>
  <c r="F20" i="190"/>
  <c r="E20" i="190"/>
  <c r="F19" i="190"/>
  <c r="E19" i="190"/>
  <c r="F18" i="190"/>
  <c r="E18" i="190"/>
  <c r="F17" i="190"/>
  <c r="E17" i="190"/>
  <c r="F16" i="190"/>
  <c r="E16" i="190"/>
  <c r="F15" i="190"/>
  <c r="E15" i="190"/>
  <c r="F14" i="190"/>
  <c r="E14" i="190"/>
  <c r="F13" i="190"/>
  <c r="E13" i="190"/>
  <c r="F12" i="190"/>
  <c r="E12" i="190"/>
  <c r="F11" i="190"/>
  <c r="E11" i="190"/>
  <c r="F10" i="190"/>
  <c r="E10" i="190"/>
  <c r="F9" i="190"/>
  <c r="E9" i="190"/>
  <c r="H48" i="221"/>
  <c r="I48" i="221"/>
  <c r="N16" i="218"/>
</calcChain>
</file>

<file path=xl/sharedStrings.xml><?xml version="1.0" encoding="utf-8"?>
<sst xmlns="http://schemas.openxmlformats.org/spreadsheetml/2006/main" count="3654" uniqueCount="1003">
  <si>
    <t>A. Applications</t>
  </si>
  <si>
    <t>B. Allowances</t>
  </si>
  <si>
    <t>C. Continuing Disability Reviews</t>
  </si>
  <si>
    <t>Medical CDR Continuation Rates by Decision Level and Year of Initial Decision</t>
  </si>
  <si>
    <t>Medical CDR Continuation Rates for SSI Children by Decision Level and Year of Initial Decision</t>
  </si>
  <si>
    <t>D. Terminations</t>
  </si>
  <si>
    <r>
      <t>Study of Beneficiaries Awarded DI Benefits in 1996 and Their Experience with Returning to Work and Leaving the Disability Rolls (</t>
    </r>
    <r>
      <rPr>
        <i/>
        <sz val="12"/>
        <color theme="1"/>
        <rFont val="Times New Roman"/>
        <family val="1"/>
      </rPr>
      <t>Mathematica Policy Research Study</t>
    </r>
    <r>
      <rPr>
        <sz val="12"/>
        <color theme="1"/>
        <rFont val="Times New Roman"/>
        <family val="1"/>
      </rPr>
      <t>)</t>
    </r>
  </si>
  <si>
    <t>E. Beneficiaries</t>
  </si>
  <si>
    <t>Expected Time on DI Rolls—2010</t>
  </si>
  <si>
    <t>F. Beneficiary Characteristics</t>
  </si>
  <si>
    <t>Average Age of Newly Awarded DI and SSI Disabled Adult Beneficiaries—Calendar Years 1960-2010 (DI) and 1980-2010 (SSI)</t>
  </si>
  <si>
    <t>G. Variation in DDS Decision Making</t>
  </si>
  <si>
    <t>Variations in State Agency Initial Allowance Rates—Fiscal Years 1980-2010</t>
  </si>
  <si>
    <t>H. State Administrative Arrangements</t>
  </si>
  <si>
    <t>I. Hearings and Appeals</t>
  </si>
  <si>
    <t>Percentage Distribution of ALJ Decisions in Fiscal Years 2002, 2006, and 2010</t>
  </si>
  <si>
    <t>Percentage Distribution of ALJ Allowance Rates in Fiscal Years 2002, 2006, and 2010</t>
  </si>
  <si>
    <t>J. Processing Times</t>
  </si>
  <si>
    <t>K. Federal Courts</t>
  </si>
  <si>
    <t>Total DI applications</t>
  </si>
  <si>
    <t>Total DI insured 15-64</t>
  </si>
  <si>
    <t>DI applications as percent of DI insured</t>
  </si>
  <si>
    <t>DI applications as percent of Area population 15-64</t>
  </si>
  <si>
    <t>Number in poverty ages 0-17</t>
  </si>
  <si>
    <t>Number in poverty ages 18-64</t>
  </si>
  <si>
    <t>Total number in poverty</t>
  </si>
  <si>
    <t>SSI aplications as a percent of population in poverty</t>
  </si>
  <si>
    <t>SSI aplications as a percent of population 0-17  in poverty</t>
  </si>
  <si>
    <t>SSI aplications as a percent of population 18-64  in poverty</t>
  </si>
  <si>
    <t>Year</t>
  </si>
  <si>
    <t>Male</t>
  </si>
  <si>
    <t>Female</t>
  </si>
  <si>
    <t>Disability</t>
  </si>
  <si>
    <t>DI Insured Rate</t>
  </si>
  <si>
    <t>Sources:</t>
  </si>
  <si>
    <t>UT</t>
  </si>
  <si>
    <t>Utah</t>
  </si>
  <si>
    <t>SD</t>
  </si>
  <si>
    <t>South Dakota</t>
  </si>
  <si>
    <t>HI</t>
  </si>
  <si>
    <t>Hawaii</t>
  </si>
  <si>
    <t>NJ</t>
  </si>
  <si>
    <t>New Jersey</t>
  </si>
  <si>
    <t>WY</t>
  </si>
  <si>
    <t>Wyoming</t>
  </si>
  <si>
    <t>CO</t>
  </si>
  <si>
    <t>Colorado</t>
  </si>
  <si>
    <t>MN</t>
  </si>
  <si>
    <t>Minnesota</t>
  </si>
  <si>
    <t>CT</t>
  </si>
  <si>
    <t>Connecticut</t>
  </si>
  <si>
    <t>NE</t>
  </si>
  <si>
    <t>Nebraska</t>
  </si>
  <si>
    <t>ND</t>
  </si>
  <si>
    <t>North Dakota</t>
  </si>
  <si>
    <t>AZ</t>
  </si>
  <si>
    <t>Arizona</t>
  </si>
  <si>
    <t>VA</t>
  </si>
  <si>
    <t>Virginia</t>
  </si>
  <si>
    <t>IL</t>
  </si>
  <si>
    <t>Illinois</t>
  </si>
  <si>
    <t>NV</t>
  </si>
  <si>
    <t>Nevada</t>
  </si>
  <si>
    <t>CA</t>
  </si>
  <si>
    <t>California</t>
  </si>
  <si>
    <t>AK</t>
  </si>
  <si>
    <t>Alaska</t>
  </si>
  <si>
    <t>WA</t>
  </si>
  <si>
    <t>Washington</t>
  </si>
  <si>
    <t>MT</t>
  </si>
  <si>
    <t>Montana</t>
  </si>
  <si>
    <t>NY</t>
  </si>
  <si>
    <t>New York</t>
  </si>
  <si>
    <t>MA</t>
  </si>
  <si>
    <t>Massachusetts</t>
  </si>
  <si>
    <t>WI</t>
  </si>
  <si>
    <t>Wisconsin</t>
  </si>
  <si>
    <t>DE</t>
  </si>
  <si>
    <t>Delaware</t>
  </si>
  <si>
    <t>IA</t>
  </si>
  <si>
    <t>Iowa</t>
  </si>
  <si>
    <t>TX</t>
  </si>
  <si>
    <t>Texas</t>
  </si>
  <si>
    <t>MD</t>
  </si>
  <si>
    <t>Maryland</t>
  </si>
  <si>
    <t>NH</t>
  </si>
  <si>
    <t>New Hampshire</t>
  </si>
  <si>
    <t>OR</t>
  </si>
  <si>
    <t>Oregon</t>
  </si>
  <si>
    <t>ID</t>
  </si>
  <si>
    <t>Idaho</t>
  </si>
  <si>
    <t>KS</t>
  </si>
  <si>
    <t>Kansas</t>
  </si>
  <si>
    <t>VT</t>
  </si>
  <si>
    <t>Vermont</t>
  </si>
  <si>
    <t>RI</t>
  </si>
  <si>
    <t>Rhode Island</t>
  </si>
  <si>
    <t>DC</t>
  </si>
  <si>
    <t>District of Columbia</t>
  </si>
  <si>
    <t>PA</t>
  </si>
  <si>
    <t>Pennsylvania</t>
  </si>
  <si>
    <t>FL</t>
  </si>
  <si>
    <t>Florida</t>
  </si>
  <si>
    <t>GA</t>
  </si>
  <si>
    <t>Georgia</t>
  </si>
  <si>
    <t>IN</t>
  </si>
  <si>
    <t>Indiana</t>
  </si>
  <si>
    <t>NC</t>
  </si>
  <si>
    <t>North Carolina</t>
  </si>
  <si>
    <t>ME</t>
  </si>
  <si>
    <t>Maine</t>
  </si>
  <si>
    <t>OH</t>
  </si>
  <si>
    <t>Ohio</t>
  </si>
  <si>
    <t>MI</t>
  </si>
  <si>
    <t>Michigan</t>
  </si>
  <si>
    <t>SC</t>
  </si>
  <si>
    <t>South Carolina</t>
  </si>
  <si>
    <t>NM</t>
  </si>
  <si>
    <t>New Mexico</t>
  </si>
  <si>
    <t>OK</t>
  </si>
  <si>
    <t>Oklahoma</t>
  </si>
  <si>
    <t>MO</t>
  </si>
  <si>
    <t>Missouri</t>
  </si>
  <si>
    <t>LA</t>
  </si>
  <si>
    <t>Louisiana</t>
  </si>
  <si>
    <t>TN</t>
  </si>
  <si>
    <t>Tennessee</t>
  </si>
  <si>
    <t>AL</t>
  </si>
  <si>
    <t>Alabama</t>
  </si>
  <si>
    <t>AR</t>
  </si>
  <si>
    <t>Arkansas</t>
  </si>
  <si>
    <t>KY</t>
  </si>
  <si>
    <t>Kentucky</t>
  </si>
  <si>
    <t>WV</t>
  </si>
  <si>
    <t>West Virginia</t>
  </si>
  <si>
    <t>MS</t>
  </si>
  <si>
    <t>Mississippi</t>
  </si>
  <si>
    <t>PR</t>
  </si>
  <si>
    <t>Puerto Rico</t>
  </si>
  <si>
    <t>State</t>
  </si>
  <si>
    <t>SSI Claims</t>
  </si>
  <si>
    <t>Back</t>
  </si>
  <si>
    <t>to Table of Contents</t>
  </si>
  <si>
    <t>Table of Contents</t>
  </si>
  <si>
    <t>Initial Level</t>
  </si>
  <si>
    <t>Reconsideration Level</t>
  </si>
  <si>
    <t>DI</t>
  </si>
  <si>
    <t>SSI</t>
  </si>
  <si>
    <t>Concurrent</t>
  </si>
  <si>
    <t>CY</t>
  </si>
  <si>
    <t>18-34</t>
  </si>
  <si>
    <t>35-49</t>
  </si>
  <si>
    <t>50-64</t>
  </si>
  <si>
    <t>*In thousands</t>
  </si>
  <si>
    <t>Estimated in:</t>
  </si>
  <si>
    <t>Est for the year:</t>
  </si>
  <si>
    <t>Estimate in 1991 report</t>
  </si>
  <si>
    <t>Estimate in 1992 report</t>
  </si>
  <si>
    <t>Estimate in 1993 report</t>
  </si>
  <si>
    <t>Estimate in 1994 report</t>
  </si>
  <si>
    <t>Estimate in 1995 report</t>
  </si>
  <si>
    <t>Estimate in 1996 report</t>
  </si>
  <si>
    <t>Estimate in 1998 report</t>
  </si>
  <si>
    <t>Estimate in 1999 report</t>
  </si>
  <si>
    <t>Estimate in 2000 report</t>
  </si>
  <si>
    <t>Estimate in 2001 report</t>
  </si>
  <si>
    <t>Estimate in 2002 report</t>
  </si>
  <si>
    <t>Estimate in 2003 report</t>
  </si>
  <si>
    <t>Estimate in 2004 report</t>
  </si>
  <si>
    <t>Estimate in 2005 report</t>
  </si>
  <si>
    <t>Estimate in 2006 report</t>
  </si>
  <si>
    <t>Estimate in 2007 report</t>
  </si>
  <si>
    <t>Estimate in 2008 report</t>
  </si>
  <si>
    <t>Estimate in 2009 report</t>
  </si>
  <si>
    <t>Percent difference from actual</t>
  </si>
  <si>
    <t>Reported in TR:</t>
  </si>
  <si>
    <t>Estimate in 1997 report</t>
  </si>
  <si>
    <t>Gross Rate per 1,000 exposed</t>
  </si>
  <si>
    <t>FY</t>
  </si>
  <si>
    <t>Mailers</t>
  </si>
  <si>
    <t>Total</t>
  </si>
  <si>
    <t>Medical CDRs</t>
  </si>
  <si>
    <t>FY of initial DDS decision</t>
  </si>
  <si>
    <t>Recon continuation rate</t>
  </si>
  <si>
    <t>Initial continuation rate</t>
  </si>
  <si>
    <t>Appeals continuation rate</t>
  </si>
  <si>
    <t>OASDI</t>
  </si>
  <si>
    <t>SMI-B</t>
  </si>
  <si>
    <t>SMI-D</t>
  </si>
  <si>
    <t>Medicaid</t>
  </si>
  <si>
    <t>*in millions of dollars</t>
  </si>
  <si>
    <t>Recovery</t>
  </si>
  <si>
    <t>Death</t>
  </si>
  <si>
    <t>Conversion</t>
  </si>
  <si>
    <t>Other</t>
  </si>
  <si>
    <t>Under 30</t>
  </si>
  <si>
    <t>30-39</t>
  </si>
  <si>
    <t>40-49</t>
  </si>
  <si>
    <t>50-59</t>
  </si>
  <si>
    <t>60-FRA</t>
  </si>
  <si>
    <t>Age</t>
  </si>
  <si>
    <t>Number</t>
  </si>
  <si>
    <t>Percent</t>
  </si>
  <si>
    <t>Number:</t>
  </si>
  <si>
    <t>Percent:</t>
  </si>
  <si>
    <t>19. Study of Beneficiaries Awarded DI Benefits in 1996 and Their Experience with Returning to</t>
  </si>
  <si>
    <t>Work and Leaving the Disability Rolls—(Mathematica Policy Research Study)</t>
  </si>
  <si>
    <t xml:space="preserve">DI </t>
  </si>
  <si>
    <t>SSI 18 to 64</t>
  </si>
  <si>
    <t>SSI under 18</t>
  </si>
  <si>
    <t>21. DI Worker Beneficiaries as Percentage of Population Insured for Disability by Gender—</t>
  </si>
  <si>
    <t>Disability Insured Workers (thousands)</t>
  </si>
  <si>
    <t>Disabled Worker Beneficiaries (thousands)</t>
  </si>
  <si>
    <t>Disabled Worker Beneficiaries as % of Disability Insured Workers</t>
  </si>
  <si>
    <t>MALE Disability Insured Workers (thousands)</t>
  </si>
  <si>
    <t>MALE Disabled Worker Beneficiaries (thousands)</t>
  </si>
  <si>
    <t>MALE Disabled Worker Beneficiaries as % of MALE Disability Insured Workers</t>
  </si>
  <si>
    <t>FEMALE Disability Insured Workers (thousands)</t>
  </si>
  <si>
    <t>FEMALE Disabled Worker Beneficiaries (thousands)</t>
  </si>
  <si>
    <t>FEMALE Disabled Worker Beneficiaries as % of FEMALE Disability Insured Workers</t>
  </si>
  <si>
    <t>0-17</t>
  </si>
  <si>
    <t>Resident Population 18 to 64 (thousands)</t>
  </si>
  <si>
    <t>Resident Population Under 18 (thousands)</t>
  </si>
  <si>
    <t>Disabled Workers</t>
  </si>
  <si>
    <t>Code</t>
  </si>
  <si>
    <t>State Population, aged 18-64</t>
  </si>
  <si>
    <t>Worker beneficiaries as % of State Population aged 18-64</t>
  </si>
  <si>
    <t>of State Population 18 to 64 Below 125% of Poverty Level</t>
  </si>
  <si>
    <t>SSI Recipients, 18-64</t>
  </si>
  <si>
    <t>State Population, 18-64</t>
  </si>
  <si>
    <t>State Population, 18-64, below 125% poverty</t>
  </si>
  <si>
    <t>SSI Recipients, 18-64, as % of state pop</t>
  </si>
  <si>
    <t>SSI Recipients, 18-64, as a % of state pop below 125% pov</t>
  </si>
  <si>
    <t>Population under 18 below 125% of Poverty Level</t>
  </si>
  <si>
    <t>SSI Recipients, Under 18</t>
  </si>
  <si>
    <t>State Population, Under 18</t>
  </si>
  <si>
    <t>State Population, Under 18, below 125% poverty</t>
  </si>
  <si>
    <t>SSI Recipients, Under 18, as % of state pop</t>
  </si>
  <si>
    <t>SSI Recipients, Under 18, as a % of state pop below 125% pov</t>
  </si>
  <si>
    <t>Age at Entitlement</t>
  </si>
  <si>
    <t>26. Expected Time* on DI Rolls—2010</t>
  </si>
  <si>
    <t>Musculoskeletal</t>
  </si>
  <si>
    <t>Mental, psychoneurotic, &amp; Personality disorders</t>
  </si>
  <si>
    <t>Cancer/Neoplasms</t>
  </si>
  <si>
    <t>Circulatory System</t>
  </si>
  <si>
    <t>Musculoskeletal System</t>
  </si>
  <si>
    <t>Intellectual disability</t>
  </si>
  <si>
    <t>Other mental</t>
  </si>
  <si>
    <t>Circulatory system</t>
  </si>
  <si>
    <t>Nervous system and sense organs</t>
  </si>
  <si>
    <t xml:space="preserve">Other  </t>
  </si>
  <si>
    <t>Total:</t>
  </si>
  <si>
    <t>Congenital anomalies</t>
  </si>
  <si>
    <t>Intellectual Disability</t>
  </si>
  <si>
    <t>Other Mental</t>
  </si>
  <si>
    <t>Total Mental</t>
  </si>
  <si>
    <t>Percent Under 30</t>
  </si>
  <si>
    <t>Percent 30-39</t>
  </si>
  <si>
    <t>Percent 40-49</t>
  </si>
  <si>
    <t>Percent 50-59</t>
  </si>
  <si>
    <t>Percent 60-FRA*</t>
  </si>
  <si>
    <t>32. Average Age of Newly Awarded DI and SSI Disabled Adult Beneficiaries—Calendar Years</t>
  </si>
  <si>
    <t>1960-2010 (DI) and 1980-2010 (SSI)</t>
  </si>
  <si>
    <t xml:space="preserve">20–24 </t>
  </si>
  <si>
    <t xml:space="preserve">25–29 </t>
  </si>
  <si>
    <t xml:space="preserve">30–34 </t>
  </si>
  <si>
    <t xml:space="preserve">35–39 </t>
  </si>
  <si>
    <t xml:space="preserve">40–44 </t>
  </si>
  <si>
    <t xml:space="preserve">45–49 </t>
  </si>
  <si>
    <t xml:space="preserve">50–54 </t>
  </si>
  <si>
    <t xml:space="preserve">55–59 </t>
  </si>
  <si>
    <t>Age Group</t>
  </si>
  <si>
    <t>60–64</t>
  </si>
  <si>
    <t>2004</t>
  </si>
  <si>
    <t>2005</t>
  </si>
  <si>
    <t>2006</t>
  </si>
  <si>
    <t>2007</t>
  </si>
  <si>
    <t>2008</t>
  </si>
  <si>
    <t>2009</t>
  </si>
  <si>
    <t>2010</t>
  </si>
  <si>
    <t>Avg Monthly Benefit</t>
  </si>
  <si>
    <t>38. Variations in State Agency Initial Allowance Rates—Fiscal Years 1980-2010</t>
  </si>
  <si>
    <t>High State</t>
  </si>
  <si>
    <t>National Average</t>
  </si>
  <si>
    <t>Low State</t>
  </si>
  <si>
    <t>FY 1985</t>
  </si>
  <si>
    <t>Meets Listing</t>
  </si>
  <si>
    <t>Equals Listing</t>
  </si>
  <si>
    <t>Vocational Considerations</t>
  </si>
  <si>
    <t>NEW YORK</t>
  </si>
  <si>
    <t>VERMONT</t>
  </si>
  <si>
    <t>ARKANSAS</t>
  </si>
  <si>
    <t>SOUTH CAROLINA</t>
  </si>
  <si>
    <t>WASHINGTON</t>
  </si>
  <si>
    <t>WYOMING</t>
  </si>
  <si>
    <t>KENTUCKY</t>
  </si>
  <si>
    <t>IOWA</t>
  </si>
  <si>
    <t>NEW JERSEY</t>
  </si>
  <si>
    <t>NEW MEXICO</t>
  </si>
  <si>
    <t>NEBRASKA</t>
  </si>
  <si>
    <t>TEXAS</t>
  </si>
  <si>
    <t>MINNESOTA</t>
  </si>
  <si>
    <t>MONTANA</t>
  </si>
  <si>
    <t>PENNSYLVANIA</t>
  </si>
  <si>
    <t>MICHIGAN</t>
  </si>
  <si>
    <t>OREGON</t>
  </si>
  <si>
    <t>NORTH CAROLINA</t>
  </si>
  <si>
    <t>DISTRICT OF COLUMBIA</t>
  </si>
  <si>
    <t>MISSOURI</t>
  </si>
  <si>
    <t>NEVADA</t>
  </si>
  <si>
    <t>DELAWARE</t>
  </si>
  <si>
    <t>ALABAMA</t>
  </si>
  <si>
    <t>WEST VIRGINIA</t>
  </si>
  <si>
    <t>LOUISIANA</t>
  </si>
  <si>
    <t>IDAHO</t>
  </si>
  <si>
    <t>OHIO</t>
  </si>
  <si>
    <t>FLORIDA</t>
  </si>
  <si>
    <t>TENNESSEE</t>
  </si>
  <si>
    <t>SOUTH DAKOTA</t>
  </si>
  <si>
    <t>VIRGINIA</t>
  </si>
  <si>
    <t>WISCONSIN</t>
  </si>
  <si>
    <t>RHODE ISLAND</t>
  </si>
  <si>
    <t>ALASKA</t>
  </si>
  <si>
    <t>MASSACHUSETTS</t>
  </si>
  <si>
    <t>CALIFORNIA</t>
  </si>
  <si>
    <t>INDIANA</t>
  </si>
  <si>
    <t>ILLINOIS</t>
  </si>
  <si>
    <t>UTAH</t>
  </si>
  <si>
    <t>KANSAS</t>
  </si>
  <si>
    <t>MARYLAND</t>
  </si>
  <si>
    <t>COLORADO</t>
  </si>
  <si>
    <t>GEORGIA</t>
  </si>
  <si>
    <t>MISSISSIPPI</t>
  </si>
  <si>
    <t>ARIZONA</t>
  </si>
  <si>
    <t>OKLAHOMA</t>
  </si>
  <si>
    <t>NEW HAMPSHIRE</t>
  </si>
  <si>
    <t>MAINE</t>
  </si>
  <si>
    <t>CONNECTICUT</t>
  </si>
  <si>
    <t>NORTH DAKOTA</t>
  </si>
  <si>
    <t>HAWAII</t>
  </si>
  <si>
    <t>National Average:</t>
  </si>
  <si>
    <t>Duration</t>
  </si>
  <si>
    <t>Impairment Not Severe</t>
  </si>
  <si>
    <t>Able to Perform Usual Work</t>
  </si>
  <si>
    <t>Able to Perform Other  Work</t>
  </si>
  <si>
    <t xml:space="preserve">WYOMING             </t>
  </si>
  <si>
    <t xml:space="preserve">WEST VIRGINIA       </t>
  </si>
  <si>
    <t xml:space="preserve">WISCONSIN           </t>
  </si>
  <si>
    <t xml:space="preserve">WASHINGTON          </t>
  </si>
  <si>
    <t xml:space="preserve">VERMONT             </t>
  </si>
  <si>
    <t xml:space="preserve">VIRGINIA            </t>
  </si>
  <si>
    <t xml:space="preserve">UTAH                </t>
  </si>
  <si>
    <t xml:space="preserve">TEXAS               </t>
  </si>
  <si>
    <t xml:space="preserve">TENNESSEE           </t>
  </si>
  <si>
    <t xml:space="preserve">SOUTH DAKOTA        </t>
  </si>
  <si>
    <t xml:space="preserve">SOUTH CAROLINA      </t>
  </si>
  <si>
    <t xml:space="preserve">RHODE ISLAND        </t>
  </si>
  <si>
    <t xml:space="preserve">PENNSYLVANIA        </t>
  </si>
  <si>
    <t xml:space="preserve">OREGON              </t>
  </si>
  <si>
    <t xml:space="preserve">OKLAHOMA            </t>
  </si>
  <si>
    <t xml:space="preserve">OHIO                </t>
  </si>
  <si>
    <t xml:space="preserve">NEW YORK            </t>
  </si>
  <si>
    <t xml:space="preserve">NEVADA              </t>
  </si>
  <si>
    <t xml:space="preserve">NEW MEXICO          </t>
  </si>
  <si>
    <t xml:space="preserve">NEW JERSEY          </t>
  </si>
  <si>
    <t xml:space="preserve">NEW HAMPSHIRE       </t>
  </si>
  <si>
    <t xml:space="preserve">NEBRASKA            </t>
  </si>
  <si>
    <t xml:space="preserve">NORTH DAKOTA        </t>
  </si>
  <si>
    <t xml:space="preserve">NORTH CAROLINA      </t>
  </si>
  <si>
    <t xml:space="preserve">MONTANA             </t>
  </si>
  <si>
    <t xml:space="preserve">MISSISSIPPI         </t>
  </si>
  <si>
    <t xml:space="preserve">MISSOURI            </t>
  </si>
  <si>
    <t xml:space="preserve">MINNESOTA           </t>
  </si>
  <si>
    <t xml:space="preserve">MICHIGAN            </t>
  </si>
  <si>
    <t xml:space="preserve">MAINE               </t>
  </si>
  <si>
    <t xml:space="preserve">MARYLAND            </t>
  </si>
  <si>
    <t xml:space="preserve">MASSAHCUSETTS       </t>
  </si>
  <si>
    <t xml:space="preserve">LOUISIANA           </t>
  </si>
  <si>
    <t xml:space="preserve">KENTUCKY            </t>
  </si>
  <si>
    <t xml:space="preserve">KANSAS              </t>
  </si>
  <si>
    <t xml:space="preserve">INDIANA             </t>
  </si>
  <si>
    <t xml:space="preserve">ILLINOIS            </t>
  </si>
  <si>
    <t xml:space="preserve">IDAHO               </t>
  </si>
  <si>
    <t xml:space="preserve">IOWA                </t>
  </si>
  <si>
    <t xml:space="preserve">HAWAII              </t>
  </si>
  <si>
    <t xml:space="preserve">GEORGIA             </t>
  </si>
  <si>
    <t xml:space="preserve">FLORIDA             </t>
  </si>
  <si>
    <t xml:space="preserve">DELAWARE            </t>
  </si>
  <si>
    <t xml:space="preserve">CONNECTICUT         </t>
  </si>
  <si>
    <t xml:space="preserve">COLORADO            </t>
  </si>
  <si>
    <t xml:space="preserve">CALIFORNIA          </t>
  </si>
  <si>
    <t xml:space="preserve">ARIZONA             </t>
  </si>
  <si>
    <t xml:space="preserve">ARKANSAS            </t>
  </si>
  <si>
    <t xml:space="preserve">ALABAMA             </t>
  </si>
  <si>
    <t xml:space="preserve">ALASKA              </t>
  </si>
  <si>
    <t>DI: Impairment Not Severe</t>
  </si>
  <si>
    <t>SSI: Impairment Not Severe</t>
  </si>
  <si>
    <t xml:space="preserve">DI: Able to Perform Usual Work </t>
  </si>
  <si>
    <t>SSI: Able to Perform Usual Work</t>
  </si>
  <si>
    <t>DI: Able to Perform Other Work</t>
  </si>
  <si>
    <t>SSI: Able to Perform Other Work</t>
  </si>
  <si>
    <t>MIN</t>
  </si>
  <si>
    <t>MAX</t>
  </si>
  <si>
    <t>*Only minimum salary is used for Chart. Data is for full-time non-trainee initial examiners.</t>
  </si>
  <si>
    <t>Attrition Rate (%)</t>
  </si>
  <si>
    <t>Receipts</t>
  </si>
  <si>
    <t>Dispositions</t>
  </si>
  <si>
    <t>Pending Cases</t>
  </si>
  <si>
    <t>ALJs on Duty</t>
  </si>
  <si>
    <t>52. Percentage Distribution of ALJ Decisions in Fiscal Years 2002, 2006, and 2010</t>
  </si>
  <si>
    <t>0 to 1</t>
  </si>
  <si>
    <t>1 to 50</t>
  </si>
  <si>
    <t>51 to 100</t>
  </si>
  <si>
    <t>101 to 150</t>
  </si>
  <si>
    <t>151 to 200</t>
  </si>
  <si>
    <t>201 to 250</t>
  </si>
  <si>
    <t>251 to 300</t>
  </si>
  <si>
    <t>301 to 350</t>
  </si>
  <si>
    <t>351 to 400</t>
  </si>
  <si>
    <t>401 to 450</t>
  </si>
  <si>
    <t>451 to 500</t>
  </si>
  <si>
    <t>501 to 550</t>
  </si>
  <si>
    <t>551 to 600</t>
  </si>
  <si>
    <t>601 to 650</t>
  </si>
  <si>
    <t>651 to 700</t>
  </si>
  <si>
    <t>701 to 750</t>
  </si>
  <si>
    <t>751 to 800</t>
  </si>
  <si>
    <t>801 to 850</t>
  </si>
  <si>
    <t>851 to 900</t>
  </si>
  <si>
    <t>901 to 950</t>
  </si>
  <si>
    <t>951 to 1000</t>
  </si>
  <si>
    <t>1001 and above</t>
  </si>
  <si>
    <t>Number of decisions</t>
  </si>
  <si>
    <t>53. Percentage Distribution of ALJ Allowance Rates in Fiscal Years 2002, 2006, and 2010</t>
  </si>
  <si>
    <t>0 to .99</t>
  </si>
  <si>
    <t>1 to 4.9</t>
  </si>
  <si>
    <t>5 to 9.9</t>
  </si>
  <si>
    <t>10 to 14.9</t>
  </si>
  <si>
    <t>15 to 19.9</t>
  </si>
  <si>
    <t>20 to 24.9</t>
  </si>
  <si>
    <t>25 to 29.9</t>
  </si>
  <si>
    <t>30 to 34.9</t>
  </si>
  <si>
    <t>35 to 39.9</t>
  </si>
  <si>
    <t>40 to 44.9</t>
  </si>
  <si>
    <t>45 to 49.9</t>
  </si>
  <si>
    <t>50 to 54.9</t>
  </si>
  <si>
    <t>55 to 59.9</t>
  </si>
  <si>
    <t>60 to 64.9</t>
  </si>
  <si>
    <t>65 to 69.9</t>
  </si>
  <si>
    <t>70 to 74.9</t>
  </si>
  <si>
    <t>75 to 79.9</t>
  </si>
  <si>
    <t>80 to 84.9</t>
  </si>
  <si>
    <t>85 to 89.9</t>
  </si>
  <si>
    <t>90 to 94.9</t>
  </si>
  <si>
    <t>95 to 98.9</t>
  </si>
  <si>
    <t>99 to 100</t>
  </si>
  <si>
    <t>Allowance Rates</t>
  </si>
  <si>
    <t>% of ALJs (FY 2002)</t>
  </si>
  <si>
    <t>% of ALJs (FY 2006)</t>
  </si>
  <si>
    <t>% of ALJs (FY 2010)</t>
  </si>
  <si>
    <t>Vocational Expert</t>
  </si>
  <si>
    <t>Medical Expert</t>
  </si>
  <si>
    <t>Attorney Participation</t>
  </si>
  <si>
    <t>Non-Attorney Participation</t>
  </si>
  <si>
    <t>Denied</t>
  </si>
  <si>
    <t>Remanded</t>
  </si>
  <si>
    <t>Dismissed</t>
  </si>
  <si>
    <t>Allowed</t>
  </si>
  <si>
    <r>
      <t>Remands as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pct of total</t>
    </r>
  </si>
  <si>
    <t>Request for Review Receipts</t>
  </si>
  <si>
    <t>Request for Review Dispositions</t>
  </si>
  <si>
    <t>Request for Review Pending</t>
  </si>
  <si>
    <t>Initial DI Processing Time (days)</t>
  </si>
  <si>
    <t>Initial SSI Processing Time (days)</t>
  </si>
  <si>
    <t>Applications Pending (thousands)</t>
  </si>
  <si>
    <t>Processing Time (days)</t>
  </si>
  <si>
    <t>Cases Pending (thousands)</t>
  </si>
  <si>
    <t>Processing Times (days)</t>
  </si>
  <si>
    <t>DI Cases</t>
  </si>
  <si>
    <t>SSI Cases</t>
  </si>
  <si>
    <t>Affirmances</t>
  </si>
  <si>
    <t>Reversals</t>
  </si>
  <si>
    <t>Remands</t>
  </si>
  <si>
    <t>Number Commenced</t>
  </si>
  <si>
    <t>Number Terminated</t>
  </si>
  <si>
    <t>**For the report, historical data from before 2000 was not used.</t>
  </si>
  <si>
    <t>14. Medical CDR Continuation Rates by Decision Level and Year of Initial Decision</t>
  </si>
  <si>
    <t>15. Medical CDR Continuation Rates for SSI Children by Decision Level and Year of Initial Decision</t>
  </si>
  <si>
    <t>Total SSI Disability  applications</t>
  </si>
  <si>
    <t>Social Security Area Population</t>
  </si>
  <si>
    <t>Hearing Level* (% of Dispositions)</t>
  </si>
  <si>
    <t>Hearing Level* (% of Decisions)</t>
  </si>
  <si>
    <t>SSI, under 18</t>
  </si>
  <si>
    <t xml:space="preserve">DI Worker Awards </t>
  </si>
  <si>
    <t xml:space="preserve">SSI ages 18-64 </t>
  </si>
  <si>
    <t>Estimates (in millions)</t>
  </si>
  <si>
    <t>Actual        (in millions)</t>
  </si>
  <si>
    <t>Calendar year</t>
  </si>
  <si>
    <t>SSI Disability Recipients in Current-Payment Status Under 18 (thousands)</t>
  </si>
  <si>
    <t>SSI Disability Recipients in Current-Payment Status 18 to 64 (thousands)</t>
  </si>
  <si>
    <t>SSI Disability Recipients under 18 as % of population under 18</t>
  </si>
  <si>
    <t>SSI Disability Recipients 18 to 64 as % of population 18 to 64</t>
  </si>
  <si>
    <t>Beneficiairies age 0-17 as % of total</t>
  </si>
  <si>
    <t>Beneficiairies age 18-34 as % of total</t>
  </si>
  <si>
    <t>Beneficiairies age  35-49 as % of total</t>
  </si>
  <si>
    <t>Beneficiairies age  50-64 as % of total</t>
  </si>
  <si>
    <t>% Male</t>
  </si>
  <si>
    <t>% Female</t>
  </si>
  <si>
    <t>Monthly FBR (current dollars)</t>
  </si>
  <si>
    <t>Percent of awards</t>
  </si>
  <si>
    <t>% of Initial Level Claims with consultative exams</t>
  </si>
  <si>
    <t>Estimate in 2010 report</t>
  </si>
  <si>
    <t>Estimate in 2011 report</t>
  </si>
  <si>
    <t>20. DI and SSI Beneficiaries*—Calendar Years 1980-2037 (Projected)</t>
  </si>
  <si>
    <t>28a. DI Worker Beneficiaries</t>
  </si>
  <si>
    <t>28b. SSI Beneficiaries, Ages 18 to 64</t>
  </si>
  <si>
    <t>Intellectual Disability (in millions)</t>
  </si>
  <si>
    <t>Other Mental (in millions)</t>
  </si>
  <si>
    <t>Total Mental (in millions)</t>
  </si>
  <si>
    <t>*In Millions</t>
  </si>
  <si>
    <t>41a:</t>
  </si>
  <si>
    <t>Avg</t>
  </si>
  <si>
    <t>41b:</t>
  </si>
  <si>
    <t>41c:</t>
  </si>
  <si>
    <t>Requests for Review Dispositions</t>
  </si>
  <si>
    <t>New Court Cases Processed</t>
  </si>
  <si>
    <t>Court Remands Processed</t>
  </si>
  <si>
    <t>Final Decisions After Court Remand Processed</t>
  </si>
  <si>
    <t>Hearing Level Allow Rate (2013)</t>
  </si>
  <si>
    <r>
      <t xml:space="preserve">(as seen in </t>
    </r>
    <r>
      <rPr>
        <b/>
        <i/>
        <sz val="14"/>
        <rFont val="Times New Roman"/>
        <family val="1"/>
      </rPr>
      <t>Aspects of Disability Decision Making: Data and Materials</t>
    </r>
    <r>
      <rPr>
        <b/>
        <sz val="14"/>
        <rFont val="Times New Roman"/>
        <family val="1"/>
      </rPr>
      <t xml:space="preserve"> publication)</t>
    </r>
  </si>
  <si>
    <t xml:space="preserve">Charts &amp; Datasets </t>
  </si>
  <si>
    <t>Highest State</t>
  </si>
  <si>
    <t>Lowest State</t>
  </si>
  <si>
    <t>1b. SSI Disability Applications, 1975-2013</t>
  </si>
  <si>
    <t>DI claims as % of  State Population</t>
  </si>
  <si>
    <t>State Population (18-64)</t>
  </si>
  <si>
    <t>DI Claims (2013)</t>
  </si>
  <si>
    <t>4a. SSI Adult Disability Application Rates as a Percentage of State Population ages 18-64, 2013</t>
  </si>
  <si>
    <t>SSI Claims as % of State Pop</t>
  </si>
  <si>
    <t>State Pop (18-64) under 125% poverty</t>
  </si>
  <si>
    <t>State Population (under 18)</t>
  </si>
  <si>
    <t>State Pop under 125% poverty</t>
  </si>
  <si>
    <t>6. Percent of Population in Poverty Applying for SSI, by Age Group—Calendar Years 1974-2013</t>
  </si>
  <si>
    <t>Population in poverty under 18</t>
  </si>
  <si>
    <t>Population in poverty 18-64</t>
  </si>
  <si>
    <t>Percent &lt;18 in poverty applying</t>
  </si>
  <si>
    <t>Percent  18-64 in poverty applying</t>
  </si>
  <si>
    <t>7. Combined DI and SSI Allowance Rates at Each Level of Adjudication—Fiscal Years 1986-2012</t>
  </si>
  <si>
    <t>8. State Agency Allowance Rates—Fiscal Years 1990-2012</t>
  </si>
  <si>
    <t>8a. Allowance Rates for Initial Claims, 1990-2012</t>
  </si>
  <si>
    <t>8b. Allowance Rates for Reconsiderations, 1990-2012</t>
  </si>
  <si>
    <t>5a. SSI Child Disability Application Rates as a Percentage of State Population under age 18, 2013</t>
  </si>
  <si>
    <t>5b. SSI Child Disability Application Rates as a Percentage of State Population aged under 18 below 125% of the Poverty Level, 2013</t>
  </si>
  <si>
    <t>4b. SSI Adult Disability Application Rates as a Percentage of State Population ages 18-64 below 125% of the Poverty Level, 2013</t>
  </si>
  <si>
    <t>10. Disability Awards—Calendar Years 1975-2013</t>
  </si>
  <si>
    <t>10b. Percent Difference between Actual DI Expenditures and Estimates in Prior Year’s Trustees Report, 2000-2013**</t>
  </si>
  <si>
    <t>11. Incidence Rates for DI Worker Benefits—Calendar Years 1980-2013</t>
  </si>
  <si>
    <t>17. DI Worker Terminations—Calendar Years 1985-2013</t>
  </si>
  <si>
    <t>17a. Number of DI Worker Terminations, 1985-2013</t>
  </si>
  <si>
    <t xml:space="preserve">Year </t>
  </si>
  <si>
    <t>22. SSI Beneficiaries as Percentage of Population by Age Group—Calendar Years 1980-2013</t>
  </si>
  <si>
    <t>23. Disabled Worker Beneficiaries as Percentage of State Population Ages 18 to 64—2013</t>
  </si>
  <si>
    <t>24. SSI Disabled Adult Beneficiaries in 2013 as Percentage of Total State Population 18 to 64 and</t>
  </si>
  <si>
    <t>24. SSI Disabled Adult Beneficiaries in 2013 as Percentage of Total State Population 18 to 64 and of State Population 18 to 64 Below 125% of Poverty Level</t>
  </si>
  <si>
    <t>27. Initial DI Worker Awards by Major Cause of Disability—Calendar Years 1975-2012</t>
  </si>
  <si>
    <t>28c. SSI Beneficiaries under Age 18</t>
  </si>
  <si>
    <t>29b. SSI Beneficiaries with Diagnosis of Mental Impairment, 1986-2013</t>
  </si>
  <si>
    <t>30. Share of DI Worker Beneficiaries by Age Group—Calendar Years 1984-2013</t>
  </si>
  <si>
    <t>31. Share of SSI Disabled Beneficiaries* under Age 65 by Age Group—Calendar Years 1974-2013</t>
  </si>
  <si>
    <t>32a. Average Age of Newly Awarded DI Beneficiaries, 1960-2010</t>
  </si>
  <si>
    <t>32b. Average Age of Newly Awarded SSI Disabled Adult Beneficiaries, 1980-2010</t>
  </si>
  <si>
    <t>35. Number of SSI Disabled Adult and Child Beneficiaries by Gender—Calendar Years 1993-2013*</t>
  </si>
  <si>
    <t>35a. SSI Disabled Adult Beneficiaries, 1993-2013</t>
  </si>
  <si>
    <t>35b. SSI Disabled Child Beneficiaries, 1993-2013</t>
  </si>
  <si>
    <t>37. Monthly SSI Individual Federal Benefit Rate in 2013 Dollars—Calendar Years 1974-2013</t>
  </si>
  <si>
    <t>Monthly FBR (constant 2013 Dollars)</t>
  </si>
  <si>
    <t>38a. DI-only Claims, 1980-2010</t>
  </si>
  <si>
    <t>38b. SSI-only Claims, 1980-2010</t>
  </si>
  <si>
    <t>38c. Concurrent Claims, 1980-2010</t>
  </si>
  <si>
    <t>40. Percentage of State Agency DI Awards by Basis for Decision—Fiscal Years 1975-2012</t>
  </si>
  <si>
    <t>41. Variations in Basis for DI Initial Awards—Fiscal Year 2012*</t>
  </si>
  <si>
    <t>41a. Meets the Medical Listings</t>
  </si>
  <si>
    <t>41b. Equals the Medical Listings</t>
  </si>
  <si>
    <t>41c. Vocational Factors</t>
  </si>
  <si>
    <t>*For Chart 41, we compared the 5 states with the lowest initial allowance rates, the 5 states with the highest initial allowance rates, and the national average initial allowance rate for each category: meets listing, equals listing, and vocational factors.</t>
  </si>
  <si>
    <t>42. DI State Agency Initial Denials by Basis for Decision—Fiscal Years 1975-2012</t>
  </si>
  <si>
    <t xml:space="preserve">MASSACHUSETTS       </t>
  </si>
  <si>
    <t>43. Percentage of State Agency Initial Denials Based on Non-Severe Impairment—Fiscal Year 2012</t>
  </si>
  <si>
    <t>44. Percentage of State Agency Initial Denials Based on Ability to Perform Usual Work—Fiscal Year 2012</t>
  </si>
  <si>
    <t>45. Percentage of State Agency Initial Denials Based on Ability to Perform Other Work—Fiscal Year 2012</t>
  </si>
  <si>
    <t>46. Percentage of Initial Level Claims with Consultative Examinations—Fiscal Year 2013</t>
  </si>
  <si>
    <t>47. Minimum Salary Levels for Initial Level State Agency Disability Examiners—Fiscal Year 2014*</t>
  </si>
  <si>
    <t>59. Average Initial Claim Processing Time—Fiscal Years 1991-2012</t>
  </si>
  <si>
    <t>60. DI and SSI Applications Pending in State Agencies at End of Year—Fiscal Years 1989-2012</t>
  </si>
  <si>
    <t>64. New Disability Cases Brought to Federal District Courts—Fiscal Years 1993-2013</t>
  </si>
  <si>
    <t>65. Federal District Court Actions—Fiscal Years 1995-2013</t>
  </si>
  <si>
    <t>65a. Number of Federal District Court Actions, 1995-2013</t>
  </si>
  <si>
    <t>65b. Percent Distribution of Federal District Court Actions, 1995-2013</t>
  </si>
  <si>
    <t>66. Social Security Cases Commenced and Terminated in U.S. Courts of Appeals—Fiscal Years 1997-2013</t>
  </si>
  <si>
    <t>Benefits Suspended After Finding Work</t>
  </si>
  <si>
    <t>Completed Trial Work Period</t>
  </si>
  <si>
    <t>Benefits Terminated After Finding Work</t>
  </si>
  <si>
    <t>SSDI Awards</t>
  </si>
  <si>
    <t>Employed</t>
  </si>
  <si>
    <t>19. Study of Beneficiaries Awarded DI Benefits in 1996 and Their Experience with Returning to Work and Leaving the Disability Rolls—(Mathematica Policy Research Study)</t>
  </si>
  <si>
    <t>2b. Percent of Population Insured for Disability, 1970-2013</t>
  </si>
  <si>
    <t>2a. Number of Workers Insured for Disability, 1975-2013</t>
  </si>
  <si>
    <t>Combined DI and SSI Allowance Rates at Each Level of Adjudication—Fiscal Years 1986-2012</t>
  </si>
  <si>
    <t>25. SSI Children Beneficiaries in 2013 as Percentage of Total State Population under 18 and of</t>
  </si>
  <si>
    <t>25. SSI Children Beneficiaries in 2013 as Percentage of Total State Population under 18 and of Population under 18 below 125% of Poverty Level</t>
  </si>
  <si>
    <t>28. Number and Percentage of Beneficiaries by Type of Impairment—December 2013</t>
  </si>
  <si>
    <t>29. DI and SSI Beneficiaries with Diagnosis of Mental Impairment—Calendar Years 1986-2013</t>
  </si>
  <si>
    <t>29a. DI Beneficiaries with Diagnosis of Mental Impairment, 1986-2013</t>
  </si>
  <si>
    <t>10a. Number of Disability Awards for DI and SSI, 1975-2013*</t>
  </si>
  <si>
    <t>18. Disabled Worker Beneficiaries Terminated for Work in 2013 by Gender and Age Group</t>
  </si>
  <si>
    <t>18a. Number of Disabled Worker Beneficiaries Terminated for successful return to work, 2013</t>
  </si>
  <si>
    <t>18b. Percent of Disabled Worker Beneficiaries Terminated for successful return to work, 2013</t>
  </si>
  <si>
    <t>1. Disability Insurance and Supplemental Security Income Disability Applications—Calendar Years 1975-2013</t>
  </si>
  <si>
    <t>16. Ten Year Estimated Federal Savings* by Program from Initial CDR Cessations in Fiscal Year 2012</t>
  </si>
  <si>
    <t>51. Allowance Rates at Initial and Hearing Levels by State—Fiscal Year 2013</t>
  </si>
  <si>
    <t>15a. Low Birth Weight Children, 1994-2012</t>
  </si>
  <si>
    <t>15b. Age-18 Redeterminations, 1995-2012</t>
  </si>
  <si>
    <t>15c. All Other Medical Continuing Disability Reviews, 1995-2012</t>
  </si>
  <si>
    <t>14a. SSDI and SSDI/SSI Beneficiaries, 1993-2012</t>
  </si>
  <si>
    <t>14b. SSI Disabled Adult Recipients, 1995-2012</t>
  </si>
  <si>
    <t>13. Number of CDRs Processed—Fiscal Years 1990-2012</t>
  </si>
  <si>
    <t>Data(1):</t>
  </si>
  <si>
    <t>Data(2):</t>
  </si>
  <si>
    <t>Data(3):</t>
  </si>
  <si>
    <t>Data(4):</t>
  </si>
  <si>
    <t>Data(5):</t>
  </si>
  <si>
    <t>Data(6):</t>
  </si>
  <si>
    <t>1a. SSDI Applications, 1975-2013</t>
  </si>
  <si>
    <t>Disability Insurance and Supplemental Security Income Disability Applications—Calendar Years 1975-2013</t>
  </si>
  <si>
    <t>Workers Insured for Disability Benefits, by Gender—Calendar Years 1975-2013</t>
  </si>
  <si>
    <t>Percent of Population in Poverty Applying for SSI, by Age Group—Calendar Years 1974-2013</t>
  </si>
  <si>
    <t>State Agency Allowance Rates—Fiscal Years 1990-2012</t>
  </si>
  <si>
    <t>Data (7):</t>
  </si>
  <si>
    <t>Data (8):</t>
  </si>
  <si>
    <t>Data (9):</t>
  </si>
  <si>
    <t>Disability Awards—Calendar Years 1975-2013</t>
  </si>
  <si>
    <t>Data (10):</t>
  </si>
  <si>
    <t>Incidence Rates for DI Worker Benefits—Calendar Years 1980-2013</t>
  </si>
  <si>
    <t>Data (11):</t>
  </si>
  <si>
    <t>Number of CDRs Processed—Fiscal Years 1990-2012</t>
  </si>
  <si>
    <t>Data (13):</t>
  </si>
  <si>
    <t>Data (12):</t>
  </si>
  <si>
    <t>Data (14):</t>
  </si>
  <si>
    <t>Data (15):</t>
  </si>
  <si>
    <t>Ten Year Estimated Federal Savings by Program from Initial CDR Cessations in Fiscal Year 2012</t>
  </si>
  <si>
    <t>Data (16):</t>
  </si>
  <si>
    <t>Data (17):</t>
  </si>
  <si>
    <t>Data (18):</t>
  </si>
  <si>
    <t>Data (19):</t>
  </si>
  <si>
    <t>DI Worker Terminations—Calendar Years 1985-2013</t>
  </si>
  <si>
    <t>Disabled Worker Beneficiaries Terminated for Work in 2013 by Gender and Age Group</t>
  </si>
  <si>
    <t>Data (20):</t>
  </si>
  <si>
    <t>Data (21):</t>
  </si>
  <si>
    <t>Data (22):</t>
  </si>
  <si>
    <t>Data (23):</t>
  </si>
  <si>
    <t>Data (24):</t>
  </si>
  <si>
    <t>Data (25):</t>
  </si>
  <si>
    <t>Data (26):</t>
  </si>
  <si>
    <t>DI and SSI Beneficiaries—Calendar Years 1980-2037 (Projected)</t>
  </si>
  <si>
    <t>SSI Beneficiaries as Percentage of Population by Age Group—Calendar Years 1980-2013</t>
  </si>
  <si>
    <t>SSI Disabled Adult Beneficiaries in 2013 as Percentage of Total State Population 18 to 64 and of State Population 18 to 64 Below 125% of Poverty Level</t>
  </si>
  <si>
    <t>SSI Children Beneficiaries in 2013 as Percentage of Total State Population under 18 and of Population under 18 below 125% of Poverty Level</t>
  </si>
  <si>
    <t>Data (27):</t>
  </si>
  <si>
    <t>Initial DI Worker Awards by Major Cause of Disability—Calendar Years 1975-2013</t>
  </si>
  <si>
    <t>Number and Percentage of Beneficiaries by Type of Impairment—December 2013</t>
  </si>
  <si>
    <t>DI and SSI Beneficiaries with Diagnosis of Mental Impairment—Calendar Years 1986-2013</t>
  </si>
  <si>
    <t>Share of DI Worker Beneficiaries by Age Group—Calendar Years 1984-2013</t>
  </si>
  <si>
    <t>Share of SSI Disabled Beneficiaries under Age 65 by Age Group—Calendar Years 1974-2013</t>
  </si>
  <si>
    <t>Number of SSI Disabled Adult and Child Beneficiaries by Gender—Calendar Years 1993-2013</t>
  </si>
  <si>
    <t>Data (28):</t>
  </si>
  <si>
    <t>Data (29):</t>
  </si>
  <si>
    <t>Data (30):</t>
  </si>
  <si>
    <t>Data (31):</t>
  </si>
  <si>
    <t>Data (32):</t>
  </si>
  <si>
    <t>Data (33):</t>
  </si>
  <si>
    <t>Data (34):</t>
  </si>
  <si>
    <t>Data (35):</t>
  </si>
  <si>
    <t>Data (36):</t>
  </si>
  <si>
    <t>Data (37):</t>
  </si>
  <si>
    <t>41. Variations in Basis for DI Initial Awards—Fiscal Year 2012</t>
  </si>
  <si>
    <t>Percentage of State Agency DI Awards by Basis for Decision—Fiscal Years 1975-2012</t>
  </si>
  <si>
    <t>Variations in Basis for DI Initial Awards—Fiscal Year 2012</t>
  </si>
  <si>
    <t>DI State Agency Initial Denials by Basis for Decision—Fiscal Years 1975-2012</t>
  </si>
  <si>
    <t>Percentage of State Agency Initial Denials Based on Non-Severe Impairment—Fiscal Year 2012</t>
  </si>
  <si>
    <t>Percentage of State Agency Initial Denials Based on Ability to Perform Usual Work—Fiscal Year 2012</t>
  </si>
  <si>
    <t>Percentage of State Agency Initial Denials Based on Ability to Perform Other Work—Fiscal Year 2012</t>
  </si>
  <si>
    <t>Percentage of Initial Level Claims with Consultative Examinations—Fiscal Year 2013</t>
  </si>
  <si>
    <t>Data (38):</t>
  </si>
  <si>
    <t>Data (39):</t>
  </si>
  <si>
    <t>Data (40):</t>
  </si>
  <si>
    <t>Data (41):</t>
  </si>
  <si>
    <t>Data (42):</t>
  </si>
  <si>
    <t>Data (43):</t>
  </si>
  <si>
    <t>Data (44):</t>
  </si>
  <si>
    <t>Data (45):</t>
  </si>
  <si>
    <t>Data (46):</t>
  </si>
  <si>
    <t>Data (47):</t>
  </si>
  <si>
    <t>Data (48):</t>
  </si>
  <si>
    <t>Minimum Salary Levels for Initial Level State Agency Disability Examiners—Fiscal Year 2014</t>
  </si>
  <si>
    <t>Attrition Rates for State Agency Full Time Examiners—Fiscal Year 2014</t>
  </si>
  <si>
    <t>Allowance Rates at Initial and Hearing Levels by State—Fiscal Year 2013</t>
  </si>
  <si>
    <t>Data (49):</t>
  </si>
  <si>
    <t>Data (50):</t>
  </si>
  <si>
    <t>Data (51):</t>
  </si>
  <si>
    <t>Data (52):</t>
  </si>
  <si>
    <t>Data (53):</t>
  </si>
  <si>
    <t>Data (54):</t>
  </si>
  <si>
    <t>Data (55):</t>
  </si>
  <si>
    <t>Data (56):</t>
  </si>
  <si>
    <t>Data (57):</t>
  </si>
  <si>
    <t>Data (58):</t>
  </si>
  <si>
    <t>Average Initial Claim Processing Time—Fiscal Years 1991-2012</t>
  </si>
  <si>
    <t>DI and SSI Applications Pending in State Agencies at End of Year—Fiscal Years 1989-2012</t>
  </si>
  <si>
    <t>New Disability Cases Brought to Federal District Courts—Fiscal Years 1993-2013</t>
  </si>
  <si>
    <t>Federal District Court Actions—Fiscal Years 1995-2013</t>
  </si>
  <si>
    <t>Social Security Cases Commenced and Terminated in U.S. Courts of Appeals—Fiscal Years 1997-2013</t>
  </si>
  <si>
    <t>Data (59):</t>
  </si>
  <si>
    <t>Data (60):</t>
  </si>
  <si>
    <t>Data (61):</t>
  </si>
  <si>
    <t>Data (62):</t>
  </si>
  <si>
    <t>Data (63):</t>
  </si>
  <si>
    <t>Data (64):</t>
  </si>
  <si>
    <t>Data (65):</t>
  </si>
  <si>
    <t>Data (66):</t>
  </si>
  <si>
    <t>Total Social Security Area  Population* 15-64</t>
  </si>
  <si>
    <t>SSDI Applications &amp; Insured Population data:</t>
  </si>
  <si>
    <t>http://www.ssa.gov/policy/docs/statcomps/supplement/2014/6c.html#table6.c7</t>
  </si>
  <si>
    <t>Disability Insured Workers</t>
  </si>
  <si>
    <t>U.S. Social Security Administration, Office of the Chief Actuary, 2014 Trustees Report estimates, data received September 2014.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</si>
  <si>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Population and insured numbers include those under normal retirement age at the end of each calendar year.</t>
    </r>
  </si>
  <si>
    <t>SSI Applications &amp; Poverty (100%) data:</t>
  </si>
  <si>
    <t>http://www.ssa.gov/oact/ssir/SSI14/IV_B_Recipients.html#951604</t>
  </si>
  <si>
    <r>
      <t xml:space="preserve">U.S. Census Bureau, </t>
    </r>
    <r>
      <rPr>
        <i/>
        <sz val="11"/>
        <color theme="1"/>
        <rFont val="Calibri"/>
        <family val="2"/>
        <scheme val="minor"/>
      </rPr>
      <t>Current Population Survey, Annual Social and Economic Supplement, 2013 Poverty Tables -</t>
    </r>
    <r>
      <rPr>
        <sz val="11"/>
        <color theme="1"/>
        <rFont val="Calibri"/>
        <family val="2"/>
        <scheme val="minor"/>
      </rPr>
      <t xml:space="preserve"> table POV46 (weighted person count), </t>
    </r>
  </si>
  <si>
    <t>http://www.census.gov/hhes/www/cpstables/032014/pov/pov46_001_10050.htm</t>
  </si>
  <si>
    <t xml:space="preserve">*Population in the Social Security area includes residents of the 50 states and the District of Columbia adjusted for net census undercount; civilian residents of Puerto Rico, the Virgin Islands, Guam, American Samoa and Northern Mariana Islands; federal civilian employees and persons in the Armed Forces abroad and their dependents; crew members of merchant vessels, and all other U.S. citizens abroad. </t>
  </si>
  <si>
    <t>Population and insured numbers include those under normal retirement age at the end of each calendar year.</t>
  </si>
  <si>
    <t>2. Workers Insured for Disability Benefits, by Gender—Calendar Years 1975-2013</t>
  </si>
  <si>
    <t>Source:</t>
  </si>
  <si>
    <t>Source: U.S. Social Security Administration, Office of the Chief Actuary, 2014 Trustees Report estimates. Data last received September 2014.</t>
  </si>
  <si>
    <t>http://www.census.gov/hhes/www/cpstables/032014/pov/pov46_001_125138.htm</t>
  </si>
  <si>
    <t>http://www.ssa.gov/policy/docs/statcomps/ssi_asr/2013/sect08.html#table61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</si>
  <si>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SSI Annual Statistical Report, 2013</t>
    </r>
    <r>
      <rPr>
        <sz val="11"/>
        <color theme="1"/>
        <rFont val="Calibri"/>
        <family val="2"/>
        <scheme val="minor"/>
      </rPr>
      <t xml:space="preserve">, table 57, </t>
    </r>
  </si>
  <si>
    <t>http://www.ssa.gov/policy/docs/statcomps/ssi_asr/2013/sect08.html#table57</t>
  </si>
  <si>
    <t>Initial &amp; Recon Level:</t>
  </si>
  <si>
    <t xml:space="preserve">U.S. Social Security Administration, Office of Disability Programs, data last received June 2014  </t>
  </si>
  <si>
    <t>Hearing Level:</t>
  </si>
  <si>
    <r>
      <t xml:space="preserve">U.S. Social Security Administration, Office of Disability Adjudication and Review (decisional allowance data from </t>
    </r>
    <r>
      <rPr>
        <i/>
        <sz val="11"/>
        <color theme="1"/>
        <rFont val="Calibri"/>
        <family val="2"/>
        <scheme val="minor"/>
      </rPr>
      <t>Key Workload Indicator Reports (KWI)</t>
    </r>
    <r>
      <rPr>
        <sz val="11"/>
        <color theme="1"/>
        <rFont val="Calibri"/>
        <family val="2"/>
        <scheme val="minor"/>
      </rPr>
      <t>, last updated June 2014.</t>
    </r>
  </si>
  <si>
    <t xml:space="preserve">*Figures for the hearing level include those involving Social Security retirement and SSI aged issues, but not Medicare.  The vast majority involve disability issues.  </t>
  </si>
  <si>
    <t>U.S. Social Security Administration, Office of Disability Programs, data last received June 2014.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</si>
  <si>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A revised process was introduced on October 1, 1999 in 10 States where initial denials could be appealed directly to the hearing level without a reconsideration.</t>
    </r>
  </si>
  <si>
    <t>Disability Awards data:</t>
  </si>
  <si>
    <t>http://www.ssa.gov/oact/ssir/SSI14/IV_B_Recipients.html#980002</t>
  </si>
  <si>
    <t>Program Expenditures data from Trustees' Reports – Estimates vs. Actual:</t>
  </si>
  <si>
    <t>http://www.socialsecurity.gov/OACT/NOTES/s2010s.html</t>
  </si>
  <si>
    <t>http://www.ssa.gov/oact/TR/2014/LD_figVC3.html</t>
  </si>
  <si>
    <t xml:space="preserve">U.S. Social Security Administration, 2014 OASDI Trustees Report, Table for Figure V.C3, </t>
  </si>
  <si>
    <r>
      <t xml:space="preserve">U.S. Social Security Administration, </t>
    </r>
    <r>
      <rPr>
        <i/>
        <sz val="11"/>
        <color theme="1"/>
        <rFont val="Calibri"/>
        <family val="2"/>
        <scheme val="minor"/>
      </rPr>
      <t xml:space="preserve">Annual Report of Continuing Disability Reviews, </t>
    </r>
    <r>
      <rPr>
        <sz val="11"/>
        <color theme="1"/>
        <rFont val="Calibri"/>
        <family val="2"/>
        <scheme val="minor"/>
      </rPr>
      <t>multiple years</t>
    </r>
  </si>
  <si>
    <r>
      <t xml:space="preserve">U.S. Social Security Administration, </t>
    </r>
    <r>
      <rPr>
        <i/>
        <sz val="11"/>
        <color theme="1"/>
        <rFont val="Calibri"/>
        <family val="2"/>
        <scheme val="minor"/>
      </rPr>
      <t>Annual Report of Continuing Disability Reviews, Fiscal Year 2012</t>
    </r>
    <r>
      <rPr>
        <sz val="11"/>
        <color theme="1"/>
        <rFont val="Calibri"/>
        <family val="2"/>
        <scheme val="minor"/>
      </rPr>
      <t>, October 2014.</t>
    </r>
  </si>
  <si>
    <t>Appendix A, Table B5</t>
  </si>
  <si>
    <r>
      <t xml:space="preserve">U.S. Social Security Administration, </t>
    </r>
    <r>
      <rPr>
        <i/>
        <sz val="11"/>
        <color theme="1"/>
        <rFont val="Calibri"/>
        <family val="2"/>
        <scheme val="minor"/>
      </rPr>
      <t>Annual Report of Continuing Disability Reviews, Fiscal Year 2012</t>
    </r>
    <r>
      <rPr>
        <sz val="11"/>
        <color theme="1"/>
        <rFont val="Calibri"/>
        <family val="2"/>
        <scheme val="minor"/>
      </rPr>
      <t>, October  2014.</t>
    </r>
  </si>
  <si>
    <t>Appendix C, Table C2</t>
  </si>
  <si>
    <t>2013 data received from unpublished Office of the Chief Actuary DIB terminations summary dated October 2014</t>
  </si>
  <si>
    <t xml:space="preserve">U.S. Social Security Administration, Office of Retirement and Disability Policy, </t>
  </si>
  <si>
    <r>
      <rPr>
        <i/>
        <sz val="11"/>
        <color theme="1"/>
        <rFont val="Calibri"/>
        <family val="2"/>
        <scheme val="minor"/>
      </rPr>
      <t>Annual Statistical Report on the Social Security Disability Insurance Program</t>
    </r>
    <r>
      <rPr>
        <sz val="11"/>
        <color theme="1"/>
        <rFont val="Calibri"/>
        <family val="2"/>
        <scheme val="minor"/>
      </rPr>
      <t>, 2013, table 57, November 2014</t>
    </r>
  </si>
  <si>
    <t>http://www.ssa.gov/policy/docs/statcomps/di_asr/2013/sect03g.html#table57</t>
  </si>
  <si>
    <t xml:space="preserve">Liu, Sui and David Stapleton, "How Many SSDI Beneficiaries Leave the Rolls for Work?  More Than You Might Think," Disability Policy Research Brief #10-01, </t>
  </si>
  <si>
    <t xml:space="preserve">Washington, D.C.: Center for Studying Disability Policy, Mathematica, Policy Research Inc., April 2010, </t>
  </si>
  <si>
    <t>http://www.mathematica-mpr.com/publications/PDFs/disability/ssdi_benef_ib.pdf</t>
  </si>
  <si>
    <t>DI data:</t>
  </si>
  <si>
    <t>SSI data:</t>
  </si>
  <si>
    <t>DI Insured Workers:</t>
  </si>
  <si>
    <t>DI Worker Beneficiaries:</t>
  </si>
  <si>
    <t>http://www.ssa.gov/oact/ssir/SSI14/IV_B_Recipients.html#946694</t>
  </si>
  <si>
    <t>Population data: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</si>
  <si>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SSI Annual Statistical Report, 2013</t>
    </r>
    <r>
      <rPr>
        <sz val="11"/>
        <color theme="1"/>
        <rFont val="Calibri"/>
        <family val="2"/>
        <scheme val="minor"/>
      </rPr>
      <t xml:space="preserve">, table 10, December 2013, </t>
    </r>
  </si>
  <si>
    <t>http://www.ssa.gov/policy/docs/statcomps/ssi_asr/2013/sect02.html#table10</t>
  </si>
  <si>
    <t>Poverty data:</t>
  </si>
  <si>
    <r>
      <t xml:space="preserve">U.S. Census Bureau, </t>
    </r>
    <r>
      <rPr>
        <i/>
        <sz val="11"/>
        <color theme="1"/>
        <rFont val="Calibri"/>
        <family val="2"/>
        <scheme val="minor"/>
      </rPr>
      <t>Current Population Survey, Annual Social and Economic Supplement, 2013 Poverty Tables -</t>
    </r>
    <r>
      <rPr>
        <sz val="11"/>
        <color theme="1"/>
        <rFont val="Calibri"/>
        <family val="2"/>
        <scheme val="minor"/>
      </rPr>
      <t xml:space="preserve"> table POV46 (weighted person count),  September 2014</t>
    </r>
  </si>
  <si>
    <r>
      <t xml:space="preserve">U.S. Census Bureau, </t>
    </r>
    <r>
      <rPr>
        <i/>
        <sz val="11"/>
        <color theme="1"/>
        <rFont val="Calibri"/>
        <family val="2"/>
        <scheme val="minor"/>
      </rPr>
      <t>Current Population Survey, Annual Social and Economic Supplement, 2013 Poverty Tables -</t>
    </r>
    <r>
      <rPr>
        <sz val="11"/>
        <color theme="1"/>
        <rFont val="Calibri"/>
        <family val="2"/>
        <scheme val="minor"/>
      </rPr>
      <t xml:space="preserve"> table POV46 (weighted person count), September  2014</t>
    </r>
  </si>
  <si>
    <t>2001-2005 data:</t>
  </si>
  <si>
    <r>
      <t xml:space="preserve">U.S. Social Security Administration, Office of the Chief Actuary, </t>
    </r>
    <r>
      <rPr>
        <i/>
        <sz val="11"/>
        <color theme="1"/>
        <rFont val="Calibri"/>
        <family val="2"/>
        <scheme val="minor"/>
      </rPr>
      <t>Disabled Workers: Aggregate Probability of Death or Recovery and Expected Time on the Rolls</t>
    </r>
    <r>
      <rPr>
        <sz val="11"/>
        <color theme="1"/>
        <rFont val="Calibri"/>
        <family val="2"/>
        <scheme val="minor"/>
      </rPr>
      <t xml:space="preserve">, </t>
    </r>
  </si>
  <si>
    <r>
      <rPr>
        <i/>
        <sz val="11"/>
        <color theme="1"/>
        <rFont val="Calibri"/>
        <family val="2"/>
        <scheme val="minor"/>
      </rPr>
      <t>by Select Age</t>
    </r>
    <r>
      <rPr>
        <sz val="11"/>
        <color theme="1"/>
        <rFont val="Calibri"/>
        <family val="2"/>
        <scheme val="minor"/>
      </rPr>
      <t xml:space="preserve"> (Actuarial Study 122, table 25), May 2011, </t>
    </r>
  </si>
  <si>
    <t>1996-2000 data:</t>
  </si>
  <si>
    <r>
      <rPr>
        <i/>
        <sz val="11"/>
        <color theme="1"/>
        <rFont val="Calibri"/>
        <family val="2"/>
        <scheme val="minor"/>
      </rPr>
      <t>by Select Age</t>
    </r>
    <r>
      <rPr>
        <sz val="11"/>
        <color theme="1"/>
        <rFont val="Calibri"/>
        <family val="2"/>
        <scheme val="minor"/>
      </rPr>
      <t xml:space="preserve"> (Actuarial Study 118, table 25), June 2005, </t>
    </r>
  </si>
  <si>
    <t>http://www.socialsecurity.gov/OACT/NOTES/s2000s.html</t>
  </si>
  <si>
    <t>U.S. Social Security Administration, Office of Disability Programs, data last received June 2014</t>
  </si>
  <si>
    <r>
      <t xml:space="preserve">U.S. Social Security Administration, Office of Retirement and Disability Policy, </t>
    </r>
    <r>
      <rPr>
        <sz val="11"/>
        <color theme="1"/>
        <rFont val="Calibri"/>
        <family val="2"/>
        <scheme val="minor"/>
      </rPr>
      <t xml:space="preserve"> </t>
    </r>
  </si>
  <si>
    <r>
      <rPr>
        <i/>
        <sz val="11"/>
        <color theme="1"/>
        <rFont val="Calibri"/>
        <family val="2"/>
        <scheme val="minor"/>
      </rPr>
      <t>Annual Statistical Report on the Social Security Disability Program, 2013</t>
    </r>
    <r>
      <rPr>
        <sz val="11"/>
        <color theme="1"/>
        <rFont val="Calibri"/>
        <family val="2"/>
        <scheme val="minor"/>
      </rPr>
      <t>, table 21, November 2014,</t>
    </r>
  </si>
  <si>
    <t>http://www.ssa.gov/policy/docs/statcomps/di_asr/2013/sect01c.html#table21</t>
  </si>
  <si>
    <r>
      <rPr>
        <i/>
        <sz val="11"/>
        <color theme="1"/>
        <rFont val="Calibri"/>
        <family val="2"/>
        <scheme val="minor"/>
      </rPr>
      <t>SSI Annual Statistical Report, 2013</t>
    </r>
    <r>
      <rPr>
        <sz val="11"/>
        <color theme="1"/>
        <rFont val="Calibri"/>
        <family val="2"/>
        <scheme val="minor"/>
      </rPr>
      <t>, table 36, December  2013,</t>
    </r>
  </si>
  <si>
    <t>http://www.ssa.gov/policy/docs/statcomps/ssi_asr/2013/sect06.html#table36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</si>
  <si>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Annual Statistical Report on the Social Security Disability Program, 2013</t>
    </r>
    <r>
      <rPr>
        <sz val="11"/>
        <color theme="1"/>
        <rFont val="Calibri"/>
        <family val="2"/>
        <scheme val="minor"/>
      </rPr>
      <t xml:space="preserve">, table 21, November 2014, </t>
    </r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</si>
  <si>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SSI Annual Statistical Report, 2013</t>
    </r>
    <r>
      <rPr>
        <sz val="11"/>
        <color theme="1"/>
        <rFont val="Calibri"/>
        <family val="2"/>
        <scheme val="minor"/>
      </rPr>
      <t xml:space="preserve">, table 34, December 2014, </t>
    </r>
  </si>
  <si>
    <t>http://www.ssa.gov/policy/docs/statcomps/ssi_asr/2013/sect06.html#table34</t>
  </si>
  <si>
    <t>*FRA = Full Retirement Age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</si>
  <si>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Annual Statistical Supplement, 2014</t>
    </r>
    <r>
      <rPr>
        <sz val="11"/>
        <color theme="1"/>
        <rFont val="Calibri"/>
        <family val="2"/>
        <scheme val="minor"/>
      </rPr>
      <t xml:space="preserve">, table 5.D4, </t>
    </r>
  </si>
  <si>
    <t>http://www.ssa.gov/policy/docs/statcomps/supplement/2014/5d.html#table5.d4</t>
  </si>
  <si>
    <r>
      <t xml:space="preserve">U.S. Social Security Administration, Office of the Chief Actuary, </t>
    </r>
    <r>
      <rPr>
        <i/>
        <sz val="11"/>
        <color theme="1"/>
        <rFont val="Calibri"/>
        <family val="2"/>
        <scheme val="minor"/>
      </rPr>
      <t>Annual Report of the SSI Program, 2014</t>
    </r>
    <r>
      <rPr>
        <sz val="11"/>
        <color theme="1"/>
        <rFont val="Calibri"/>
        <family val="2"/>
        <scheme val="minor"/>
      </rPr>
      <t xml:space="preserve">, table IV.B6, August 2014, </t>
    </r>
  </si>
  <si>
    <r>
      <t xml:space="preserve">U.S. Social Security Administration, Office of Research, Evaluation, and Statistics, </t>
    </r>
    <r>
      <rPr>
        <i/>
        <sz val="11"/>
        <color theme="1"/>
        <rFont val="Calibri"/>
        <family val="2"/>
        <scheme val="minor"/>
      </rPr>
      <t>SSA-831 file</t>
    </r>
    <r>
      <rPr>
        <sz val="11"/>
        <color theme="1"/>
        <rFont val="Calibri"/>
        <family val="2"/>
        <scheme val="minor"/>
      </rPr>
      <t>, data received September 2011</t>
    </r>
  </si>
  <si>
    <t>U.S. Social Security Administration, Office of the Chief Actuary, from 10 percent sample files, data received June 2011</t>
  </si>
  <si>
    <t xml:space="preserve">table 5.D3, </t>
  </si>
  <si>
    <t>Sources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</si>
  <si>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Estimates of the U.S. resident population include persons who are residents in the 50 States and the District of Columbia.  </t>
    </r>
  </si>
  <si>
    <t xml:space="preserve">These estimates exclude residents of the Commonwealth of Puerto Rico and residents of the Island areas under U.S. sovereignty </t>
  </si>
  <si>
    <t xml:space="preserve">or jurisdiction (principally American Samoa, Guam, U.S. Virgin Islands, and the Commonwealth of the Northern Mariana Islands).  </t>
  </si>
  <si>
    <t xml:space="preserve">The definition of residence conforms to the criteria used in Census 2000, which defines a resident of a specified area as a person </t>
  </si>
  <si>
    <t>“usually resident” in that area.  Estimates of the resident population exclude the U.S. Armed Forces overseas, as well as civilian U.S. </t>
  </si>
  <si>
    <t>citizens whose usual place of residence is outside the U.S.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</si>
  <si>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Annual Statistical Supplement 2014</t>
    </r>
    <r>
      <rPr>
        <sz val="11"/>
        <color theme="1"/>
        <rFont val="Calibri"/>
        <family val="2"/>
        <scheme val="minor"/>
      </rPr>
      <t>, table 7.E3,</t>
    </r>
  </si>
  <si>
    <t>http://www.socialsecurity.gov/policy/docs/statcomps/supplement/2014/7e.html#table7.e3</t>
  </si>
  <si>
    <t>Converted to 2013 Dollars with:</t>
  </si>
  <si>
    <r>
      <t xml:space="preserve">U.S. Department of Labor, Bureau of Labor Statistics, </t>
    </r>
    <r>
      <rPr>
        <i/>
        <sz val="11"/>
        <color theme="1"/>
        <rFont val="Calibri"/>
        <family val="2"/>
        <scheme val="minor"/>
      </rPr>
      <t>CPI Inflation Calculator</t>
    </r>
    <r>
      <rPr>
        <sz val="11"/>
        <color theme="1"/>
        <rFont val="Calibri"/>
        <family val="2"/>
        <scheme val="minor"/>
      </rPr>
      <t>,</t>
    </r>
  </si>
  <si>
    <t>http://www.bls.gov/data/inflation_calculator.htm</t>
  </si>
  <si>
    <t>http://www.ssa.gov/oact/ssir/SSI14/IV_A_EcoDemoAssumptions.html#445111</t>
  </si>
  <si>
    <r>
      <t xml:space="preserve">U.S. Social Security Administration, Office of Disability Programs, </t>
    </r>
    <r>
      <rPr>
        <i/>
        <sz val="11"/>
        <color theme="1"/>
        <rFont val="Calibri"/>
        <family val="2"/>
        <scheme val="minor"/>
      </rPr>
      <t>Performance Management Report</t>
    </r>
    <r>
      <rPr>
        <sz val="11"/>
        <color theme="1"/>
        <rFont val="Calibri"/>
        <family val="2"/>
        <scheme val="minor"/>
      </rPr>
      <t>, data received August 2011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</si>
  <si>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Initial DDS determinations for DI only, SSI is not included.  Percentages do not reflect effects of reconsideration, hearing, or higher appellate decisions.</t>
    </r>
  </si>
  <si>
    <r>
      <t xml:space="preserve">Note: </t>
    </r>
    <r>
      <rPr>
        <sz val="11"/>
        <color theme="1"/>
        <rFont val="Calibri"/>
        <family val="2"/>
        <scheme val="minor"/>
      </rPr>
      <t>Includes adult claims only.</t>
    </r>
  </si>
  <si>
    <t>*For Chart 46, we compared the 5 lowest states, the 5 highest states, and the national</t>
  </si>
  <si>
    <t>average for the percentage of initial level claims with consultative examinations.</t>
  </si>
  <si>
    <t>Puerto Rico was excluded for consistency, as it is not included in all data.</t>
  </si>
  <si>
    <t>U.S. Social Security Administration, Office of Disability Determinations, data last received July 2014</t>
  </si>
  <si>
    <t>Data used for Chart:</t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</si>
  <si>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>Key Workload Indicators Report</t>
    </r>
    <r>
      <rPr>
        <sz val="11"/>
        <color theme="1"/>
        <rFont val="Calibri"/>
        <family val="2"/>
        <scheme val="minor"/>
      </rPr>
      <t>, for Fiscal Year 2010 and previous years.</t>
    </r>
  </si>
  <si>
    <t>Initial Level data:</t>
  </si>
  <si>
    <t>U.S. Social Security Administration, Disability Determination Services (DDS) Performance Management Report, FY 2013</t>
  </si>
  <si>
    <t>Hearing Level data:</t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</si>
  <si>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>Case Processing Management Systems</t>
    </r>
    <r>
      <rPr>
        <sz val="11"/>
        <color theme="1"/>
        <rFont val="Calibri"/>
        <family val="2"/>
        <scheme val="minor"/>
      </rPr>
      <t>, data received March 2014</t>
    </r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</si>
  <si>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 xml:space="preserve">ODAR Participation Report </t>
    </r>
  </si>
  <si>
    <r>
      <t xml:space="preserve">Note: </t>
    </r>
    <r>
      <rPr>
        <sz val="11"/>
        <color theme="1"/>
        <rFont val="Calibri"/>
        <family val="2"/>
        <scheme val="minor"/>
      </rPr>
      <t>The figures for attorney and non-attorney representatives are not additive since some claimants may have both</t>
    </r>
  </si>
  <si>
    <r>
      <t xml:space="preserve">U.S. Social Security Administration, Office of Hearings and Appeals, </t>
    </r>
    <r>
      <rPr>
        <i/>
        <sz val="11"/>
        <color theme="1"/>
        <rFont val="Calibri"/>
        <family val="2"/>
        <scheme val="minor"/>
      </rPr>
      <t xml:space="preserve">Key Workload Indicator Reports </t>
    </r>
    <r>
      <rPr>
        <sz val="11"/>
        <color theme="1"/>
        <rFont val="Calibri"/>
        <family val="2"/>
        <scheme val="minor"/>
      </rPr>
      <t>for fiscal years 1975-2004</t>
    </r>
  </si>
  <si>
    <t>U.S. Social Security Administration, Office of Disability Programs, Disability Operational Data Store (DIODS), data last received June 2014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</si>
  <si>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Processing time is the time (in days) from the date of the application to the </t>
    </r>
  </si>
  <si>
    <t xml:space="preserve">processing of the award or denial. Includes field office and processing center as well as </t>
  </si>
  <si>
    <t>state agency time.  This table reflects processing times only for cases processed by a</t>
  </si>
  <si>
    <t xml:space="preserve">DDS at the initial adjudicative level and does not include reconsideration or </t>
  </si>
  <si>
    <t>higher appeals.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</si>
  <si>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Fiscal year 2006 and previous years included Medicare cases.  Beginning fiscal year 2007, </t>
    </r>
  </si>
  <si>
    <t xml:space="preserve">figures include only SSA cases, because Medicare cases were transferred to the Department of </t>
  </si>
  <si>
    <t>Health and Human Services.</t>
  </si>
  <si>
    <r>
      <t xml:space="preserve">Administrative Office of the United States Courts, </t>
    </r>
    <r>
      <rPr>
        <i/>
        <sz val="11"/>
        <color theme="1"/>
        <rFont val="Calibri"/>
        <family val="2"/>
        <scheme val="minor"/>
      </rPr>
      <t>Judicial Business of the United States Courts</t>
    </r>
    <r>
      <rPr>
        <sz val="11"/>
        <color theme="1"/>
        <rFont val="Calibri"/>
        <family val="2"/>
        <scheme val="minor"/>
      </rPr>
      <t xml:space="preserve"> for the years shown, table C-2A, </t>
    </r>
  </si>
  <si>
    <t>http://www.uscourts.gov/uscourts/Statistics/JudicialBusiness/2013/appendices/C02ASep13.pdf</t>
  </si>
  <si>
    <r>
      <t xml:space="preserve">U.S. Social Security Administration, Office of General Counsel, </t>
    </r>
    <r>
      <rPr>
        <i/>
        <sz val="11"/>
        <color theme="1"/>
        <rFont val="Calibri"/>
        <family val="2"/>
        <scheme val="minor"/>
      </rPr>
      <t>OGC Docket System,</t>
    </r>
    <r>
      <rPr>
        <sz val="11"/>
        <color theme="1"/>
        <rFont val="Calibri"/>
        <family val="2"/>
        <scheme val="minor"/>
      </rPr>
      <t xml:space="preserve"> data received August 2014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</si>
  <si>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These numbers include all Social Security program litigation, disability and non-disability cases.  The affirmance numbers include dismissals.</t>
    </r>
  </si>
  <si>
    <r>
      <t xml:space="preserve">Administrative Office of the United States Courts, </t>
    </r>
    <r>
      <rPr>
        <i/>
        <sz val="11"/>
        <color theme="1"/>
        <rFont val="Calibri"/>
        <family val="2"/>
        <scheme val="minor"/>
      </rPr>
      <t>Judicial Business of the United States Courts</t>
    </r>
    <r>
      <rPr>
        <sz val="11"/>
        <color theme="1"/>
        <rFont val="Calibri"/>
        <family val="2"/>
        <scheme val="minor"/>
      </rPr>
      <t xml:space="preserve"> for the years shown, table B-1A, </t>
    </r>
  </si>
  <si>
    <t>http://www.uscourts.gov/uscourts/Statistics/JudicialBusiness/2013/appendices/B01ASep13.pdf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</si>
  <si>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Data do not break out categories of Social Security cases.</t>
    </r>
  </si>
  <si>
    <t>3. Disability Insurance Application Rates by State as a Percentage of State Population Ages 18-64—Calendar Year 2013</t>
  </si>
  <si>
    <t>DI claim receipts data:</t>
  </si>
  <si>
    <t xml:space="preserve">U.S. Social Security Administration, Office of Disability Determinations, </t>
  </si>
  <si>
    <r>
      <rPr>
        <i/>
        <sz val="11"/>
        <color theme="1"/>
        <rFont val="Calibri"/>
        <family val="2"/>
        <scheme val="minor"/>
      </rPr>
      <t>District Office Workload Report</t>
    </r>
    <r>
      <rPr>
        <sz val="11"/>
        <color theme="1"/>
        <rFont val="Calibri"/>
        <family val="2"/>
        <scheme val="minor"/>
      </rPr>
      <t>, data last received July 2014.</t>
    </r>
  </si>
  <si>
    <t>U.S. Population by state:</t>
  </si>
  <si>
    <t>U.S. Census Bureau, Population Division, Annual Estimates of the Resident Population</t>
  </si>
  <si>
    <t>for Selected Age Groups by Sex for the United States and Puerto Rico</t>
  </si>
  <si>
    <t>(Although not shown on the map, Puerto Rico is included in the dataset.)</t>
  </si>
  <si>
    <r>
      <t xml:space="preserve">U.S. Census Bureau, </t>
    </r>
    <r>
      <rPr>
        <i/>
        <sz val="11"/>
        <color theme="1"/>
        <rFont val="Calibri"/>
        <family val="2"/>
        <scheme val="minor"/>
      </rPr>
      <t>Current Population Survey, Annual Social and Economic Supplement, 2013 Poverty Tables -</t>
    </r>
    <r>
      <rPr>
        <sz val="11"/>
        <color theme="1"/>
        <rFont val="Calibri"/>
        <family val="2"/>
        <scheme val="minor"/>
      </rPr>
      <t xml:space="preserve"> table POV46 (weighted person count), November 2013,</t>
    </r>
  </si>
  <si>
    <t>http://www.socialsecurity.gov/policy/docs/statcomps/supplement/2014/5j.html#table5.j14</t>
  </si>
  <si>
    <t>Monthly SSI Individual Federal Benefit Rate in 2013 Dollars—Calendar Years 1974-2013</t>
  </si>
  <si>
    <t>Social Security Advisory Board</t>
  </si>
  <si>
    <t>SSDI data: Appendix B, Table B2</t>
  </si>
  <si>
    <t>SSI data: Appendix B, Table B6</t>
  </si>
  <si>
    <t>SSI applicants Under 18</t>
  </si>
  <si>
    <t>SSI applicants 18 to 64</t>
  </si>
  <si>
    <t>17b. DI Worker Termination Rates, 1985-2013                                                (per 1000 beneficiaries)</t>
  </si>
  <si>
    <t>*in millions</t>
  </si>
  <si>
    <t xml:space="preserve">Share of SSI Disabled Beneficiaries* under Age 65 by Age Group—Calendar Years 1974-2013                                                         </t>
  </si>
  <si>
    <t>*in thousands</t>
  </si>
  <si>
    <t xml:space="preserve">26a. 2001-2005 Social Security DI Disability Experience                    </t>
  </si>
  <si>
    <t>*Years</t>
  </si>
  <si>
    <t xml:space="preserve">26b. 1996-2000 Social Security DI Disability Experience                       </t>
  </si>
  <si>
    <t>DI Beneficiaries</t>
  </si>
  <si>
    <t>Resident Population</t>
  </si>
  <si>
    <t>Claimant Failure/Other</t>
  </si>
  <si>
    <t>48. Attrition Rates for State Agency Full Time Examiners—Fiscal Year 2014*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</si>
  <si>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Full-time examiners                                                 *as of  6/27/2014</t>
    </r>
  </si>
  <si>
    <t>Initial Level Allow Rate (2013)</t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</si>
  <si>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>Case Processing Management Systems</t>
    </r>
    <r>
      <rPr>
        <sz val="11"/>
        <color theme="1"/>
        <rFont val="Calibri"/>
        <family val="2"/>
        <scheme val="minor"/>
      </rPr>
      <t>, data last received June 2011</t>
    </r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</si>
  <si>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>Case Processing Management Systems</t>
    </r>
    <r>
      <rPr>
        <sz val="11"/>
        <color theme="1"/>
        <rFont val="Calibri"/>
        <family val="2"/>
        <scheme val="minor"/>
      </rPr>
      <t xml:space="preserve">, data last received June 2011.  </t>
    </r>
  </si>
  <si>
    <t>FY 2013</t>
  </si>
  <si>
    <t>39. State Agency Initial Allowance Rates for DI and SSI by State—Fiscal Years 1985 and 2013</t>
  </si>
  <si>
    <r>
      <t>U.S. Social Security Administration, Office of Disability Programs,</t>
    </r>
    <r>
      <rPr>
        <sz val="11"/>
        <color theme="1"/>
        <rFont val="Calibri"/>
        <family val="2"/>
        <scheme val="minor"/>
      </rPr>
      <t xml:space="preserve"> data last received June 2014.</t>
    </r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</si>
  <si>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Annual Statistical Supplement, 2014</t>
    </r>
    <r>
      <rPr>
        <sz val="11"/>
        <color theme="1"/>
        <rFont val="Calibri"/>
        <family val="2"/>
        <scheme val="minor"/>
      </rPr>
      <t>, table 6.7C,</t>
    </r>
  </si>
  <si>
    <r>
      <t>U.S. Social Security Administration,</t>
    </r>
    <r>
      <rPr>
        <i/>
        <sz val="11"/>
        <color theme="1"/>
        <rFont val="Calibri"/>
        <family val="2"/>
        <scheme val="minor"/>
      </rPr>
      <t xml:space="preserve"> Annual Report of the Supplemental Security Income Program, 2014</t>
    </r>
    <r>
      <rPr>
        <sz val="11"/>
        <color theme="1"/>
        <rFont val="Calibri"/>
        <family val="2"/>
        <scheme val="minor"/>
      </rPr>
      <t>, table IV.BI.</t>
    </r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</si>
  <si>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Annual Statistical Supplement, 2014</t>
    </r>
    <r>
      <rPr>
        <sz val="11"/>
        <color theme="1"/>
        <rFont val="Calibri"/>
        <family val="2"/>
        <scheme val="minor"/>
      </rPr>
      <t xml:space="preserve">, table 5.J14, </t>
    </r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</si>
  <si>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 xml:space="preserve">Key Workload Indicators Reports </t>
    </r>
    <r>
      <rPr>
        <sz val="11"/>
        <color theme="1"/>
        <rFont val="Calibri"/>
        <family val="2"/>
        <scheme val="minor"/>
      </rPr>
      <t/>
    </r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</si>
  <si>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 xml:space="preserve">Key Workload Indicators Reports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/>
    </r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</si>
  <si>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>Appeals Council Automated Processing System</t>
    </r>
    <r>
      <rPr>
        <sz val="11"/>
        <color theme="1"/>
        <rFont val="Calibri"/>
        <family val="2"/>
        <scheme val="minor"/>
      </rPr>
      <t xml:space="preserve"> </t>
    </r>
  </si>
  <si>
    <r>
      <t>U.S. Social Security Administration, Office of Disability Adjudication and Review,</t>
    </r>
    <r>
      <rPr>
        <i/>
        <sz val="11"/>
        <color theme="1"/>
        <rFont val="Calibri"/>
        <family val="2"/>
        <scheme val="minor"/>
      </rPr>
      <t xml:space="preserve"> Case Control System and Case Processing Management System,</t>
    </r>
  </si>
  <si>
    <r>
      <t>U.S. Social Security Administration, Office of Disability Adjudication and Review,</t>
    </r>
    <r>
      <rPr>
        <i/>
        <sz val="11"/>
        <color theme="1"/>
        <rFont val="Calibri"/>
        <family val="2"/>
        <scheme val="minor"/>
      </rPr>
      <t xml:space="preserve"> Case Control System and Case Processing Management Systems</t>
    </r>
    <r>
      <rPr>
        <sz val="11"/>
        <color theme="1"/>
        <rFont val="Calibri"/>
        <family val="2"/>
        <scheme val="minor"/>
      </rPr>
      <t>,</t>
    </r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</si>
  <si>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>Key Workload Indicator Reports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</si>
  <si>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Annual Statistical Supplement</t>
    </r>
    <r>
      <rPr>
        <sz val="11"/>
        <color theme="1"/>
        <rFont val="Calibri"/>
        <family val="2"/>
        <scheme val="minor"/>
      </rPr>
      <t>, 2014, table 6.C7, December 2014</t>
    </r>
  </si>
  <si>
    <r>
      <t xml:space="preserve">U.S. Social Security Administration, Office of the Chief Actuary, </t>
    </r>
    <r>
      <rPr>
        <i/>
        <sz val="11"/>
        <color theme="1"/>
        <rFont val="Calibri"/>
        <family val="2"/>
        <scheme val="minor"/>
      </rPr>
      <t xml:space="preserve">Annual Report of the SSI Program, </t>
    </r>
    <r>
      <rPr>
        <sz val="11"/>
        <color theme="1"/>
        <rFont val="Calibri"/>
        <family val="2"/>
        <scheme val="minor"/>
      </rPr>
      <t>2014, table IV.B2, Decmber 2014</t>
    </r>
  </si>
  <si>
    <r>
      <t xml:space="preserve">U.S. Social Security Administration, Office of the Chief Actuary, </t>
    </r>
    <r>
      <rPr>
        <i/>
        <sz val="11"/>
        <color theme="1"/>
        <rFont val="Calibri"/>
        <family val="2"/>
        <scheme val="minor"/>
      </rPr>
      <t xml:space="preserve">Annual Report of the SSI Program, </t>
    </r>
    <r>
      <rPr>
        <sz val="11"/>
        <color theme="1"/>
        <rFont val="Calibri"/>
        <family val="2"/>
        <scheme val="minor"/>
      </rPr>
      <t xml:space="preserve">2014, table IV.A2, July 2014, </t>
    </r>
  </si>
  <si>
    <r>
      <t xml:space="preserve">U.S. Social Security Administration, Office of the Chief Actuary, </t>
    </r>
    <r>
      <rPr>
        <i/>
        <sz val="11"/>
        <color theme="1"/>
        <rFont val="Calibri"/>
        <family val="2"/>
        <scheme val="minor"/>
      </rPr>
      <t>Annual Report of the SSI Program, 2014</t>
    </r>
    <r>
      <rPr>
        <sz val="11"/>
        <color theme="1"/>
        <rFont val="Calibri"/>
        <family val="2"/>
        <scheme val="minor"/>
      </rPr>
      <t xml:space="preserve">, table IV.B6, </t>
    </r>
  </si>
  <si>
    <r>
      <t xml:space="preserve">U.S. Social Security Administration, Office of the Chief Actuary, </t>
    </r>
    <r>
      <rPr>
        <i/>
        <sz val="11"/>
        <color theme="1"/>
        <rFont val="Calibri"/>
        <family val="2"/>
        <scheme val="minor"/>
      </rPr>
      <t>OASDI Trustees Report, 2014</t>
    </r>
    <r>
      <rPr>
        <sz val="11"/>
        <color theme="1"/>
        <rFont val="Calibri"/>
        <family val="2"/>
        <scheme val="minor"/>
      </rPr>
      <t xml:space="preserve">, table IV.B2 (intermediate assumptions), </t>
    </r>
  </si>
  <si>
    <t>http://www.socialsecurity.gov/OACT/TR/2014/lr4b2.html</t>
  </si>
  <si>
    <t>http://www.socialsecurity.gov/OACT/ssir/SSI14/IV_B_Recipients.html#946694</t>
  </si>
  <si>
    <t>State Agency Initial Allowance Rates for DI and SSI by State—Fiscal Years 1985 and 2013</t>
  </si>
  <si>
    <t>U.S. Social Security Administration, Office of Retirement and Disability Policy, Longitudinal Disability Research File, March 25, 2015.</t>
  </si>
  <si>
    <t>12. Outcomes of Disability Claims Filed in 2011</t>
  </si>
  <si>
    <t>Outcomes of Disability Claims Filed in 2011</t>
  </si>
  <si>
    <t>3. Disability Insurance Application Rates by State as a Percentage of State Population Ages 18-64—Calendar Year 2003, 2010, and 2013</t>
  </si>
  <si>
    <t>Disability Insurance Application Rates by State as a Percentage of State Population Ages 18-64—Calendar Year 2003, 2010, and 2013</t>
  </si>
  <si>
    <t>SSI Adult Disability Application Rates by State—Calendar Year 2003, 2010, and 2013</t>
  </si>
  <si>
    <t>SSI Child Disability Application Rates by State—Calendar Year 2003, 2010, and  2013</t>
  </si>
  <si>
    <t>Disabled Worker Beneficiaries as Percentage of State Population Ages 18 to 64—2003, 2010, and 2013</t>
  </si>
  <si>
    <t>4. SSI Adult Disability Application Rates by State—Calendar Year  2003, 2010, and 2013</t>
  </si>
  <si>
    <t>5. SSI Child Disability Application Rates by State—Calendar Year 2003, 2010, and 2013</t>
  </si>
  <si>
    <t>3. Disability Insurance Application Rates by State as a Percentage of State Population Ages 18-64—Calendar Year 2003</t>
  </si>
  <si>
    <t>3. Disability Insurance Application Rates by State as a Percentage of State Population Ages 18-64—Calendar Year 2010</t>
  </si>
  <si>
    <t>DI Claims (2003)</t>
  </si>
  <si>
    <t>DI Claims (2010)</t>
  </si>
  <si>
    <t>4a. SSI Adult Disability Application Rates as a Percentage of State Population ages 18-64, 2003</t>
  </si>
  <si>
    <t>4a. SSI Adult Disability Application Rates as a Percentage of State Population ages 18-64, 2010</t>
  </si>
  <si>
    <t>SSI Claims: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</si>
  <si>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SSI Annual Statistical Report, 2003</t>
    </r>
    <r>
      <rPr>
        <sz val="11"/>
        <color theme="1"/>
        <rFont val="Calibri"/>
        <family val="2"/>
        <scheme val="minor"/>
      </rPr>
      <t>, table 45</t>
    </r>
  </si>
  <si>
    <t>http://ssa.gov/policy/docs/statcomps/ssi_asr/2003/sect09.html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</si>
  <si>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SSI Annual Statistical Report, 2010</t>
    </r>
    <r>
      <rPr>
        <sz val="11"/>
        <color theme="1"/>
        <rFont val="Calibri"/>
        <family val="2"/>
        <scheme val="minor"/>
      </rPr>
      <t>, table 61</t>
    </r>
  </si>
  <si>
    <t>http://www.ssa.gov/policy/docs/statcomps/ssi_asr/2010/sect08.html#table61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</si>
  <si>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SSI Annual Statistical Report, 2013</t>
    </r>
    <r>
      <rPr>
        <sz val="11"/>
        <color theme="1"/>
        <rFont val="Calibri"/>
        <family val="2"/>
        <scheme val="minor"/>
      </rPr>
      <t>, table 61</t>
    </r>
  </si>
  <si>
    <t>4b. SSI Adult Disability Application Rates as a Percentage of State Population ages 18-64 below 125% of the Poverty Level, 2003</t>
  </si>
  <si>
    <t>4b. SSI Adult Disability Application Rates as a Percentage of State Population ages 18-64 below 125% of the Poverty Level, 2010</t>
  </si>
  <si>
    <t>U.S. Population by State Poverty Level:</t>
  </si>
  <si>
    <t>U.S. Census Bureau, Current Population Survey, 2004 Annual Social and Economic Supplement, POV46, Poverty status by state: 2003</t>
  </si>
  <si>
    <t>http://www.census.gov/hhes/www/cpstables/macro/032004/pov/new46_100125_05.htm</t>
  </si>
  <si>
    <t>U.S. Census Bureau, Current Population Survey, 2011 Annual Social and Economic Supplement, POV46, Poverty status by state: 2010</t>
  </si>
  <si>
    <t>http://www.census.gov/hhes/www/cpstables/032011/pov/new46_100125_05.htm</t>
  </si>
  <si>
    <t>5a. SSI Child Disability Application Rates as a Percentage of State Population under age 18, 2003</t>
  </si>
  <si>
    <t>5a. SSI Child Disability Application Rates as a Percentage of State Population under age 18, 2010</t>
  </si>
  <si>
    <t>5b. SSI Child Disability Application Rates as a Percentage of State Population aged under 18 below 125% of the Poverty Level, 2003</t>
  </si>
  <si>
    <t>5b. SSI Child Disability Application Rates as a Percentage of State Population aged under 18 below 125% of the Poverty Level, 2010</t>
  </si>
  <si>
    <t>http://www.census.gov/hhes/www/cpstables/macro/032004/pov/new46_100125_03.htm</t>
  </si>
  <si>
    <t>http://www.census.gov/hhes/www/cpstables/032011/pov/new46_100125_03.htm</t>
  </si>
  <si>
    <r>
      <t xml:space="preserve">U.S. Census Bureau, </t>
    </r>
    <r>
      <rPr>
        <i/>
        <sz val="11"/>
        <color theme="1"/>
        <rFont val="Calibri"/>
        <family val="2"/>
        <scheme val="minor"/>
      </rPr>
      <t>Current Population Survey, Annual Social and Economic Supplement, 2013 Poverty Tables -</t>
    </r>
    <r>
      <rPr>
        <sz val="11"/>
        <color theme="1"/>
        <rFont val="Calibri"/>
        <family val="2"/>
        <scheme val="minor"/>
      </rPr>
      <t xml:space="preserve"> table POV46 (weighted person count)</t>
    </r>
  </si>
  <si>
    <t>23. Disabled Worker Beneficiaries as Percentage of State Population Ages 18 to 64—2003</t>
  </si>
  <si>
    <t>23. Disabled Worker Beneficiaries as Percentage of State Population Ages 18 to 64—2010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</si>
  <si>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Annual Statistical Supplement, 2004</t>
    </r>
    <r>
      <rPr>
        <sz val="11"/>
        <color theme="1"/>
        <rFont val="Calibri"/>
        <family val="2"/>
        <scheme val="minor"/>
      </rPr>
      <t xml:space="preserve">, table 5.J14, </t>
    </r>
  </si>
  <si>
    <t xml:space="preserve">http://www.socialsecurity.gov/policy/docs/statcomps/supplement/2004/5j.html#table5.j14 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</si>
  <si>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Annual Statistical Supplement, 2011</t>
    </r>
    <r>
      <rPr>
        <sz val="11"/>
        <color theme="1"/>
        <rFont val="Calibri"/>
        <family val="2"/>
        <scheme val="minor"/>
      </rPr>
      <t xml:space="preserve">, table 5.J14, </t>
    </r>
  </si>
  <si>
    <t>http://www.socialsecurity.gov/policy/docs/statcomps/supplement/2011/5j.html#table5.j14</t>
  </si>
  <si>
    <t>Note: In the previous version, data for 2009 was omitted</t>
  </si>
  <si>
    <t>http://www.ssa.gov/policy/docs/statcomps/supplement/2015/5d.html#table5.d3</t>
  </si>
  <si>
    <r>
      <t xml:space="preserve">U.S. Social Security Administration, Office of Retirement and Disability, </t>
    </r>
    <r>
      <rPr>
        <i/>
        <sz val="11"/>
        <color theme="1"/>
        <rFont val="Calibri"/>
        <family val="2"/>
        <scheme val="minor"/>
      </rPr>
      <t>Annual Statistical Supplement, 2015</t>
    </r>
    <r>
      <rPr>
        <sz val="11"/>
        <color theme="1"/>
        <rFont val="Calibri"/>
        <family val="2"/>
        <scheme val="minor"/>
      </rPr>
      <t xml:space="preserve">, table 5.D3, </t>
    </r>
  </si>
  <si>
    <t>21. DI Worker Beneficiaries as Percentage of Population Insured for Disability by Gender—Calendar Years 1975-2014</t>
  </si>
  <si>
    <t>Calendar Years 1975-2014</t>
  </si>
  <si>
    <t>DI Worker Beneficiaries as Percentage of Population Insured for Disability by Gender—Calendar Years 1975-2014</t>
  </si>
  <si>
    <t>Estimate in 2012 report</t>
  </si>
  <si>
    <r>
      <t xml:space="preserve">U.S. Social Security Administration, Office of the Chief Actuary, </t>
    </r>
    <r>
      <rPr>
        <i/>
        <sz val="11"/>
        <color theme="1"/>
        <rFont val="Calibri"/>
        <family val="2"/>
        <scheme val="minor"/>
      </rPr>
      <t>OASDI Trustees Reports 2001-2014</t>
    </r>
    <r>
      <rPr>
        <sz val="11"/>
        <color theme="1"/>
        <rFont val="Calibri"/>
        <family val="2"/>
        <scheme val="minor"/>
      </rPr>
      <t>, Table III.A6,  or III.A4</t>
    </r>
  </si>
  <si>
    <t>and Case Processing and Manaegment System (CPMS), data last received June 2015</t>
  </si>
  <si>
    <t>and OHA Case Control System (years before 1985), data received June 2015</t>
  </si>
  <si>
    <t>54. Medical and Vocational Expert Participation in ALJ Hearings—Fiscal Years 1977-2014</t>
  </si>
  <si>
    <t>Dispositions and ALJs on Duty—Fiscal Years 1986-2014</t>
  </si>
  <si>
    <t>Medical and Vocational Expert Participation in ALJ Hearings—Fiscal Years 1977-2014</t>
  </si>
  <si>
    <t>50. Dispositions and ALJs on Duty—Fiscal Years 1986-2014</t>
  </si>
  <si>
    <t>55. Cases with Representation at ALJ Hearings—Fiscal Years 1977-2014</t>
  </si>
  <si>
    <t>Cases with Representation at ALJ Hearings—Fiscal Years 1977-2014</t>
  </si>
  <si>
    <t>Appeals Council Workloads—Fiscal Year 2014</t>
  </si>
  <si>
    <t>Fiscal Year 2014</t>
  </si>
  <si>
    <t>56. Appeals Council Workloads—Fiscal Year 2014</t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</si>
  <si>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>Key Workload Indicators Reports</t>
    </r>
    <r>
      <rPr>
        <sz val="11"/>
        <color theme="1"/>
        <rFont val="Calibri"/>
        <family val="2"/>
        <scheme val="minor"/>
      </rPr>
      <t>, data received June 2015</t>
    </r>
  </si>
  <si>
    <t>Appeals Council Dispositions—Fiscal Years 1975-2014</t>
  </si>
  <si>
    <t>57. Appeals Council Dispositions—Fiscal Years 1975-2014</t>
  </si>
  <si>
    <t>Appeals Review Processing System,  data last received June 2015.</t>
  </si>
  <si>
    <t>61. Average Hearing Level Processing Time—Fiscal Years 1990-2014</t>
  </si>
  <si>
    <t>data last received June 2015.</t>
  </si>
  <si>
    <t>Average Hearing Level Processing Time—Fiscal Years 1990-2014</t>
  </si>
  <si>
    <t>62. Cases Pending in Hearing Offices at End of Year—Fiscal Years 1990-2014</t>
  </si>
  <si>
    <t xml:space="preserve"> data received June 2015.</t>
  </si>
  <si>
    <t>Cases Pending in Hearing Offices at End of Year—Fiscal Years 1990-2014</t>
  </si>
  <si>
    <t>58. Appeals Council Requests for Review—Fiscal Years 1995-2014</t>
  </si>
  <si>
    <t>Appeals Council Requests for Review—Fiscal Years 1995-2014</t>
  </si>
  <si>
    <t>for fiscal years 2005-2014, data received June 2015</t>
  </si>
  <si>
    <t>63. Appeals Council Processing Times—Fiscal Years 1993-2014</t>
  </si>
  <si>
    <t>for fiscal years 1993-2014, data received  June 2015.</t>
  </si>
  <si>
    <t>Appeals Council Processing Times—Fiscal Years 1993-2014</t>
  </si>
  <si>
    <t>9. Hearing Decision Allowance Rates—Fiscal Years 1990-2014</t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</si>
  <si>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>Key Workload Indicator Reports</t>
    </r>
    <r>
      <rPr>
        <sz val="11"/>
        <color theme="1"/>
        <rFont val="Calibri"/>
        <family val="2"/>
        <scheme val="minor"/>
      </rPr>
      <t>, updated data received June 2015.</t>
    </r>
  </si>
  <si>
    <t>Hearing Decision Allowance Rates—Fiscal Years 1990-2014</t>
  </si>
  <si>
    <t>Unfavorable*</t>
  </si>
  <si>
    <t>not available</t>
  </si>
  <si>
    <r>
      <t xml:space="preserve">Note: </t>
    </r>
    <r>
      <rPr>
        <sz val="11"/>
        <color theme="1"/>
        <rFont val="Calibri"/>
        <family val="2"/>
        <scheme val="minor"/>
      </rPr>
      <t>The figures in this chart include non-disability claims. Unfavorable data is not available before 1995.</t>
    </r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</si>
  <si>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Annual Statistical Supplement, 2015</t>
    </r>
    <r>
      <rPr>
        <sz val="11"/>
        <color theme="1"/>
        <rFont val="Calibri"/>
        <family val="2"/>
        <scheme val="minor"/>
      </rPr>
      <t xml:space="preserve">,  </t>
    </r>
  </si>
  <si>
    <t>33. Number of DI Worker Beneficiaries by Gender—Calendar Years 1970-2014</t>
  </si>
  <si>
    <t>33. Number of DI Worker Beneficiaries by Gender—Calendar Years 1970-2014 (in Millions)</t>
  </si>
  <si>
    <t>34. Percentage of U.S. Population Receiving DI Worker Benefits by Gender and Age Group, 2014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</si>
  <si>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Annual Statistical Supplement, 2015</t>
    </r>
    <r>
      <rPr>
        <sz val="11"/>
        <color theme="1"/>
        <rFont val="Calibri"/>
        <family val="2"/>
        <scheme val="minor"/>
      </rPr>
      <t xml:space="preserve">, table 5.A1.2, </t>
    </r>
  </si>
  <si>
    <t>http://www.ssa.gov/policy/docs/statcomps/supplement/2015/5a.html#table5.a1.2</t>
  </si>
  <si>
    <t>Percentage of U.S. Population Receiving DI Worker Benefits by Gender and Age Group, 2014</t>
  </si>
  <si>
    <t>Number of DI Worker Beneficiaries by Gender—Calendar Years 1970-2014</t>
  </si>
  <si>
    <r>
      <t xml:space="preserve">U.S. Social Security Administration, Office of Retirement and Disability Policy, </t>
    </r>
    <r>
      <rPr>
        <i/>
        <sz val="11"/>
        <color theme="1"/>
        <rFont val="Calibri"/>
        <family val="2"/>
        <scheme val="minor"/>
      </rPr>
      <t>Annual Statistical Supplement, 2015</t>
    </r>
    <r>
      <rPr>
        <sz val="11"/>
        <color theme="1"/>
        <rFont val="Calibri"/>
        <family val="2"/>
        <scheme val="minor"/>
      </rPr>
      <t>, table 5.D1,</t>
    </r>
  </si>
  <si>
    <t>http://www.ssa.gov/policy/docs/statcomps/supplement/2015/5d.html#table5.d1</t>
  </si>
  <si>
    <t>Converted to 2014 Dollars with:</t>
  </si>
  <si>
    <t>36. Average Monthly DI Worker Benefit in 2014 Dollars—Calendar Years 1974-2014</t>
  </si>
  <si>
    <t>36. Average Monthly DI Worker Benefit in 2013 Dollars—Calendar Years 1974-2014</t>
  </si>
  <si>
    <t>Average Monthly DI Worker Benefit in 2014 Dollars—Calendar Years 1974-2014</t>
  </si>
  <si>
    <t>Avg Monthly Benefit in 2014 Dollars</t>
  </si>
  <si>
    <t>Hearing Level Workloads—Fiscal Year 1986-2013</t>
  </si>
  <si>
    <t>49. Hearing Level Workloads—Fiscal Year 1986-2013</t>
  </si>
  <si>
    <r>
      <t xml:space="preserve">U.S. Social Security Administration, Office of Disability Adjudication and Review, </t>
    </r>
    <r>
      <rPr>
        <i/>
        <sz val="11"/>
        <color theme="1"/>
        <rFont val="Calibri"/>
        <family val="2"/>
        <scheme val="minor"/>
      </rPr>
      <t>Annual Statistical Supplement, 2014</t>
    </r>
    <r>
      <rPr>
        <sz val="11"/>
        <color theme="1"/>
        <rFont val="Calibri"/>
        <family val="2"/>
        <scheme val="minor"/>
      </rPr>
      <t>, table 2.F9 for years after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</si>
</sst>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&quot;$&quot;#,##0"/>
    <numFmt numFmtId="168" formatCode="0.0;[Red]0.0"/>
    <numFmt numFmtId="169" formatCode="&quot;$&quot;#,##0.00"/>
    <numFmt numFmtId="170" formatCode="#,##0.0%"/>
    <numFmt numFmtId="171" formatCode="##,##0"/>
    <numFmt numFmtId="172" formatCode="0.000"/>
    <numFmt numFmtId="173" formatCode="#,##0.0000"/>
    <numFmt numFmtId="174" formatCode="0.0000"/>
    <numFmt numFmtId="175" formatCode="0.000000"/>
    <numFmt numFmtId="176" formatCode="#,##0;[Red]#,##0"/>
    <numFmt numFmtId="177" formatCode="#,##0.000"/>
    <numFmt numFmtId="178" formatCode="0.000;[Red]0.000"/>
    <numFmt numFmtId="179" formatCode="#,##0.0000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u/>
      <sz val="12"/>
      <color theme="10"/>
      <name val="Times New Roman"/>
      <family val="1"/>
    </font>
    <font>
      <sz val="16"/>
      <color theme="1"/>
      <name val="Times New Roman"/>
      <family val="1"/>
    </font>
    <font>
      <b/>
      <sz val="18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Microsoft Sans Serif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b/>
      <u/>
      <sz val="14"/>
      <color theme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b/>
      <sz val="18"/>
      <color theme="1"/>
      <name val="Times New Roman"/>
      <family val="1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b/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i/>
      <sz val="14"/>
      <name val="Times New Roman"/>
      <family val="1"/>
    </font>
    <font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9" fillId="0" borderId="0"/>
    <xf numFmtId="0" fontId="25" fillId="0" borderId="0"/>
    <xf numFmtId="0" fontId="19" fillId="0" borderId="0"/>
    <xf numFmtId="0" fontId="28" fillId="0" borderId="0" applyNumberFormat="0">
      <alignment horizontal="right"/>
    </xf>
    <xf numFmtId="0" fontId="7" fillId="0" borderId="0" applyFont="0" applyFill="0" applyBorder="0" applyAlignment="0" applyProtection="0">
      <alignment horizontal="left"/>
    </xf>
    <xf numFmtId="0" fontId="7" fillId="0" borderId="0" applyFont="0" applyAlignment="0">
      <alignment horizontal="left"/>
    </xf>
    <xf numFmtId="0" fontId="22" fillId="0" borderId="0"/>
    <xf numFmtId="49" fontId="28" fillId="0" borderId="0">
      <alignment horizontal="left" wrapText="1"/>
    </xf>
    <xf numFmtId="44" fontId="1" fillId="0" borderId="0" applyFon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6" borderId="8" applyNumberFormat="0" applyAlignment="0" applyProtection="0"/>
    <xf numFmtId="0" fontId="51" fillId="7" borderId="9" applyNumberFormat="0" applyAlignment="0" applyProtection="0"/>
    <xf numFmtId="0" fontId="52" fillId="7" borderId="8" applyNumberFormat="0" applyAlignment="0" applyProtection="0"/>
    <xf numFmtId="0" fontId="53" fillId="0" borderId="10" applyNumberFormat="0" applyFill="0" applyAlignment="0" applyProtection="0"/>
    <xf numFmtId="0" fontId="54" fillId="8" borderId="11" applyNumberFormat="0" applyAlignment="0" applyProtection="0"/>
    <xf numFmtId="0" fontId="55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56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/>
    <xf numFmtId="3" fontId="61" fillId="0" borderId="0">
      <alignment horizontal="right"/>
    </xf>
    <xf numFmtId="44" fontId="22" fillId="0" borderId="0" applyFont="0" applyFill="0" applyBorder="0" applyAlignment="0" applyProtection="0"/>
    <xf numFmtId="0" fontId="13" fillId="0" borderId="0"/>
  </cellStyleXfs>
  <cellXfs count="442">
    <xf numFmtId="0" fontId="0" fillId="0" borderId="0" xfId="0"/>
    <xf numFmtId="0" fontId="0" fillId="0" borderId="0" xfId="0" applyFont="1"/>
    <xf numFmtId="0" fontId="21" fillId="0" borderId="0" xfId="0" applyFont="1"/>
    <xf numFmtId="0" fontId="24" fillId="0" borderId="0" xfId="3" applyFont="1" applyAlignment="1" applyProtection="1"/>
    <xf numFmtId="0" fontId="29" fillId="0" borderId="0" xfId="3" applyFont="1" applyAlignment="1" applyProtection="1"/>
    <xf numFmtId="0" fontId="7" fillId="2" borderId="1" xfId="3" applyFont="1" applyFill="1" applyBorder="1" applyAlignment="1" applyProtection="1">
      <alignment horizontal="left"/>
    </xf>
    <xf numFmtId="0" fontId="6" fillId="2" borderId="2" xfId="0" applyFont="1" applyFill="1" applyBorder="1"/>
    <xf numFmtId="0" fontId="4" fillId="2" borderId="2" xfId="0" applyFont="1" applyFill="1" applyBorder="1"/>
    <xf numFmtId="0" fontId="30" fillId="2" borderId="2" xfId="0" applyFont="1" applyFill="1" applyBorder="1"/>
    <xf numFmtId="0" fontId="0" fillId="2" borderId="2" xfId="0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10" fillId="2" borderId="3" xfId="0" applyFont="1" applyFill="1" applyBorder="1"/>
    <xf numFmtId="0" fontId="19" fillId="2" borderId="0" xfId="5" applyFill="1" applyBorder="1"/>
    <xf numFmtId="0" fontId="4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0" fillId="2" borderId="3" xfId="0" applyFill="1" applyBorder="1"/>
    <xf numFmtId="0" fontId="5" fillId="2" borderId="3" xfId="3" applyFont="1" applyFill="1" applyBorder="1" applyAlignment="1" applyProtection="1">
      <alignment horizontal="left"/>
    </xf>
    <xf numFmtId="0" fontId="8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0" xfId="0" applyFont="1" applyBorder="1"/>
    <xf numFmtId="0" fontId="1" fillId="0" borderId="0" xfId="0" applyFont="1"/>
    <xf numFmtId="0" fontId="6" fillId="2" borderId="0" xfId="0" applyFont="1" applyFill="1" applyBorder="1"/>
    <xf numFmtId="0" fontId="30" fillId="2" borderId="0" xfId="0" applyFont="1" applyFill="1" applyBorder="1"/>
    <xf numFmtId="17" fontId="35" fillId="2" borderId="3" xfId="3" applyNumberFormat="1" applyFont="1" applyFill="1" applyBorder="1" applyAlignment="1" applyProtection="1">
      <alignment horizontal="left"/>
    </xf>
    <xf numFmtId="0" fontId="36" fillId="0" borderId="0" xfId="3" applyFont="1" applyAlignment="1" applyProtection="1"/>
    <xf numFmtId="0" fontId="37" fillId="0" borderId="0" xfId="3" applyFont="1" applyAlignment="1" applyProtection="1"/>
    <xf numFmtId="0" fontId="0" fillId="0" borderId="0" xfId="0" applyNumberFormat="1"/>
    <xf numFmtId="0" fontId="2" fillId="0" borderId="0" xfId="0" applyFont="1" applyAlignment="1"/>
    <xf numFmtId="0" fontId="21" fillId="0" borderId="0" xfId="0" applyFont="1" applyFill="1"/>
    <xf numFmtId="0" fontId="0" fillId="0" borderId="0" xfId="0" applyFill="1"/>
    <xf numFmtId="0" fontId="24" fillId="0" borderId="0" xfId="3" applyFont="1" applyFill="1" applyAlignment="1" applyProtection="1"/>
    <xf numFmtId="0" fontId="29" fillId="0" borderId="0" xfId="3" applyFont="1" applyFill="1" applyAlignment="1" applyProtection="1"/>
    <xf numFmtId="0" fontId="17" fillId="0" borderId="0" xfId="0" applyFont="1" applyFill="1"/>
    <xf numFmtId="0" fontId="0" fillId="0" borderId="0" xfId="0" applyFont="1" applyFill="1" applyAlignment="1">
      <alignment horizontal="right"/>
    </xf>
    <xf numFmtId="0" fontId="13" fillId="0" borderId="0" xfId="5" applyFont="1" applyBorder="1" applyProtection="1">
      <protection locked="0"/>
    </xf>
    <xf numFmtId="0" fontId="21" fillId="0" borderId="0" xfId="0" applyFont="1" applyBorder="1"/>
    <xf numFmtId="0" fontId="24" fillId="0" borderId="0" xfId="3" applyFont="1" applyBorder="1" applyAlignment="1" applyProtection="1"/>
    <xf numFmtId="0" fontId="29" fillId="0" borderId="0" xfId="3" applyFont="1" applyBorder="1" applyAlignment="1" applyProtection="1"/>
    <xf numFmtId="0" fontId="2" fillId="0" borderId="0" xfId="0" applyFont="1" applyBorder="1" applyAlignment="1">
      <alignment horizontal="center"/>
    </xf>
    <xf numFmtId="0" fontId="14" fillId="0" borderId="0" xfId="0" applyFont="1" applyBorder="1"/>
    <xf numFmtId="0" fontId="3" fillId="0" borderId="0" xfId="3" applyBorder="1" applyAlignment="1" applyProtection="1"/>
    <xf numFmtId="165" fontId="13" fillId="0" borderId="0" xfId="4" applyNumberFormat="1" applyBorder="1"/>
    <xf numFmtId="0" fontId="13" fillId="0" borderId="0" xfId="7" applyFont="1" applyBorder="1" applyProtection="1">
      <protection locked="0"/>
    </xf>
    <xf numFmtId="165" fontId="26" fillId="0" borderId="0" xfId="6" applyNumberFormat="1" applyFont="1" applyBorder="1"/>
    <xf numFmtId="0" fontId="36" fillId="0" borderId="0" xfId="3" applyFont="1" applyBorder="1" applyAlignment="1" applyProtection="1"/>
    <xf numFmtId="0" fontId="37" fillId="0" borderId="0" xfId="3" applyFont="1" applyBorder="1" applyAlignment="1" applyProtection="1"/>
    <xf numFmtId="0" fontId="0" fillId="0" borderId="0" xfId="0" applyFont="1" applyAlignment="1">
      <alignment horizontal="right"/>
    </xf>
    <xf numFmtId="3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166" fontId="0" fillId="0" borderId="0" xfId="0" applyNumberFormat="1" applyFill="1" applyAlignment="1">
      <alignment horizontal="right"/>
    </xf>
    <xf numFmtId="0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/>
    <xf numFmtId="3" fontId="0" fillId="0" borderId="0" xfId="0" applyNumberFormat="1"/>
    <xf numFmtId="0" fontId="14" fillId="0" borderId="0" xfId="0" applyFont="1"/>
    <xf numFmtId="165" fontId="0" fillId="0" borderId="0" xfId="0" applyNumberFormat="1"/>
    <xf numFmtId="0" fontId="0" fillId="0" borderId="0" xfId="0" applyBorder="1"/>
    <xf numFmtId="0" fontId="2" fillId="0" borderId="0" xfId="0" applyFont="1" applyBorder="1"/>
    <xf numFmtId="165" fontId="0" fillId="0" borderId="0" xfId="0" applyNumberFormat="1" applyAlignment="1">
      <alignment horizontal="right"/>
    </xf>
    <xf numFmtId="165" fontId="0" fillId="0" borderId="0" xfId="2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14" xfId="0" applyFont="1" applyFill="1" applyBorder="1"/>
    <xf numFmtId="3" fontId="0" fillId="0" borderId="14" xfId="1" applyNumberFormat="1" applyFont="1" applyFill="1" applyBorder="1"/>
    <xf numFmtId="3" fontId="0" fillId="0" borderId="14" xfId="0" applyNumberFormat="1" applyBorder="1"/>
    <xf numFmtId="165" fontId="0" fillId="0" borderId="14" xfId="2" applyNumberFormat="1" applyFont="1" applyFill="1" applyBorder="1"/>
    <xf numFmtId="3" fontId="0" fillId="0" borderId="14" xfId="1" applyNumberFormat="1" applyFont="1" applyFill="1" applyBorder="1" applyAlignment="1"/>
    <xf numFmtId="3" fontId="32" fillId="0" borderId="1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4" xfId="1" applyNumberFormat="1" applyFont="1" applyFill="1" applyBorder="1" applyAlignment="1">
      <alignment horizontal="right"/>
    </xf>
    <xf numFmtId="3" fontId="0" fillId="0" borderId="14" xfId="0" applyNumberFormat="1" applyBorder="1" applyAlignment="1">
      <alignment horizontal="right"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0" fillId="0" borderId="14" xfId="0" applyNumberFormat="1" applyFill="1" applyBorder="1"/>
    <xf numFmtId="0" fontId="0" fillId="0" borderId="14" xfId="0" applyFont="1" applyFill="1" applyBorder="1" applyAlignment="1">
      <alignment horizontal="right"/>
    </xf>
    <xf numFmtId="1" fontId="0" fillId="0" borderId="14" xfId="0" applyNumberFormat="1" applyFill="1" applyBorder="1"/>
    <xf numFmtId="0" fontId="0" fillId="0" borderId="14" xfId="0" applyFill="1" applyBorder="1"/>
    <xf numFmtId="0" fontId="0" fillId="0" borderId="14" xfId="0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9" fontId="0" fillId="0" borderId="14" xfId="2" applyFont="1" applyFill="1" applyBorder="1"/>
    <xf numFmtId="9" fontId="0" fillId="0" borderId="14" xfId="0" applyNumberFormat="1" applyBorder="1"/>
    <xf numFmtId="0" fontId="16" fillId="0" borderId="14" xfId="0" applyFont="1" applyBorder="1"/>
    <xf numFmtId="0" fontId="18" fillId="0" borderId="14" xfId="0" applyFont="1" applyBorder="1"/>
    <xf numFmtId="0" fontId="23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5" fillId="0" borderId="14" xfId="5" applyFont="1" applyBorder="1" applyProtection="1">
      <protection locked="0"/>
    </xf>
    <xf numFmtId="3" fontId="1" fillId="0" borderId="14" xfId="64" applyFont="1" applyBorder="1">
      <alignment horizontal="right"/>
    </xf>
    <xf numFmtId="176" fontId="0" fillId="0" borderId="14" xfId="0" applyNumberFormat="1" applyBorder="1"/>
    <xf numFmtId="165" fontId="1" fillId="0" borderId="14" xfId="0" applyNumberFormat="1" applyFont="1" applyBorder="1"/>
    <xf numFmtId="165" fontId="0" fillId="0" borderId="14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/>
    <xf numFmtId="0" fontId="0" fillId="0" borderId="14" xfId="0" applyBorder="1"/>
    <xf numFmtId="3" fontId="0" fillId="0" borderId="14" xfId="0" applyNumberFormat="1" applyBorder="1" applyAlignment="1">
      <alignment vertical="center" wrapText="1"/>
    </xf>
    <xf numFmtId="165" fontId="0" fillId="0" borderId="14" xfId="0" applyNumberFormat="1" applyBorder="1"/>
    <xf numFmtId="0" fontId="13" fillId="0" borderId="14" xfId="5" applyFont="1" applyBorder="1" applyProtection="1">
      <protection locked="0"/>
    </xf>
    <xf numFmtId="165" fontId="13" fillId="0" borderId="14" xfId="4" applyNumberFormat="1" applyBorder="1"/>
    <xf numFmtId="3" fontId="41" fillId="34" borderId="14" xfId="0" applyNumberFormat="1" applyFont="1" applyFill="1" applyBorder="1" applyAlignment="1" applyProtection="1">
      <alignment horizontal="right" wrapText="1"/>
    </xf>
    <xf numFmtId="0" fontId="2" fillId="0" borderId="14" xfId="0" applyFont="1" applyBorder="1" applyAlignment="1">
      <alignment vertical="center"/>
    </xf>
    <xf numFmtId="0" fontId="0" fillId="0" borderId="14" xfId="0" applyFill="1" applyBorder="1" applyAlignment="1">
      <alignment horizontal="right"/>
    </xf>
    <xf numFmtId="165" fontId="0" fillId="0" borderId="14" xfId="2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65" fontId="0" fillId="0" borderId="14" xfId="0" applyNumberFormat="1" applyFill="1" applyBorder="1"/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 wrapText="1"/>
    </xf>
    <xf numFmtId="166" fontId="0" fillId="0" borderId="14" xfId="0" applyNumberFormat="1" applyBorder="1"/>
    <xf numFmtId="0" fontId="0" fillId="0" borderId="14" xfId="0" applyFont="1" applyBorder="1" applyAlignment="1">
      <alignment horizontal="right"/>
    </xf>
    <xf numFmtId="0" fontId="32" fillId="0" borderId="14" xfId="0" applyFont="1" applyBorder="1" applyAlignment="1">
      <alignment horizontal="right" wrapText="1"/>
    </xf>
    <xf numFmtId="0" fontId="15" fillId="0" borderId="14" xfId="0" applyFont="1" applyFill="1" applyBorder="1" applyAlignment="1">
      <alignment horizontal="right"/>
    </xf>
    <xf numFmtId="0" fontId="32" fillId="0" borderId="14" xfId="0" applyFont="1" applyFill="1" applyBorder="1" applyAlignment="1">
      <alignment horizontal="right" wrapText="1"/>
    </xf>
    <xf numFmtId="0" fontId="2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/>
    </xf>
    <xf numFmtId="167" fontId="41" fillId="0" borderId="14" xfId="0" applyNumberFormat="1" applyFont="1" applyBorder="1" applyAlignment="1">
      <alignment horizontal="right"/>
    </xf>
    <xf numFmtId="167" fontId="15" fillId="0" borderId="14" xfId="0" applyNumberFormat="1" applyFont="1" applyBorder="1" applyAlignment="1">
      <alignment horizontal="right"/>
    </xf>
    <xf numFmtId="165" fontId="41" fillId="0" borderId="14" xfId="2" applyNumberFormat="1" applyFont="1" applyBorder="1" applyAlignment="1">
      <alignment horizontal="right"/>
    </xf>
    <xf numFmtId="0" fontId="41" fillId="0" borderId="14" xfId="0" applyFont="1" applyBorder="1" applyAlignment="1">
      <alignment horizontal="center"/>
    </xf>
    <xf numFmtId="167" fontId="41" fillId="0" borderId="14" xfId="0" applyNumberFormat="1" applyFont="1" applyBorder="1" applyAlignment="1">
      <alignment horizontal="right" wrapText="1"/>
    </xf>
    <xf numFmtId="165" fontId="41" fillId="0" borderId="14" xfId="2" applyNumberFormat="1" applyFont="1" applyBorder="1" applyAlignment="1">
      <alignment horizontal="right" wrapText="1"/>
    </xf>
    <xf numFmtId="6" fontId="0" fillId="0" borderId="14" xfId="0" applyNumberFormat="1" applyFont="1" applyBorder="1" applyAlignment="1">
      <alignment horizontal="right" wrapText="1"/>
    </xf>
    <xf numFmtId="167" fontId="0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14" xfId="0" applyNumberFormat="1" applyBorder="1" applyAlignment="1">
      <alignment vertical="center" wrapText="1"/>
    </xf>
    <xf numFmtId="2" fontId="0" fillId="0" borderId="14" xfId="0" applyNumberFormat="1" applyFill="1" applyBorder="1" applyAlignment="1">
      <alignment vertical="center" wrapText="1"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right" vertical="center"/>
    </xf>
    <xf numFmtId="165" fontId="0" fillId="0" borderId="14" xfId="2" applyNumberFormat="1" applyFon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0" fontId="0" fillId="0" borderId="0" xfId="0" applyAlignment="1">
      <alignment vertical="center"/>
    </xf>
    <xf numFmtId="2" fontId="0" fillId="0" borderId="14" xfId="0" applyNumberFormat="1" applyBorder="1"/>
    <xf numFmtId="2" fontId="0" fillId="0" borderId="14" xfId="0" applyNumberFormat="1" applyBorder="1" applyAlignment="1">
      <alignment horizontal="right"/>
    </xf>
    <xf numFmtId="0" fontId="20" fillId="0" borderId="14" xfId="0" applyFont="1" applyBorder="1"/>
    <xf numFmtId="165" fontId="0" fillId="0" borderId="14" xfId="2" applyNumberFormat="1" applyFont="1" applyBorder="1"/>
    <xf numFmtId="1" fontId="0" fillId="0" borderId="14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72" fontId="0" fillId="0" borderId="14" xfId="0" applyNumberFormat="1" applyBorder="1" applyAlignment="1">
      <alignment horizontal="right" vertical="center" wrapText="1"/>
    </xf>
    <xf numFmtId="177" fontId="32" fillId="0" borderId="14" xfId="0" applyNumberFormat="1" applyFont="1" applyBorder="1" applyAlignment="1">
      <alignment horizontal="right" vertical="center" wrapText="1"/>
    </xf>
    <xf numFmtId="178" fontId="0" fillId="0" borderId="14" xfId="0" applyNumberFormat="1" applyBorder="1"/>
    <xf numFmtId="172" fontId="0" fillId="0" borderId="14" xfId="0" applyNumberFormat="1" applyBorder="1"/>
    <xf numFmtId="10" fontId="0" fillId="0" borderId="14" xfId="0" applyNumberFormat="1" applyBorder="1" applyAlignment="1">
      <alignment horizontal="right"/>
    </xf>
    <xf numFmtId="3" fontId="38" fillId="0" borderId="14" xfId="0" applyNumberFormat="1" applyFont="1" applyBorder="1"/>
    <xf numFmtId="164" fontId="15" fillId="0" borderId="14" xfId="1" applyNumberFormat="1" applyFont="1" applyBorder="1" applyAlignment="1">
      <alignment horizontal="right"/>
    </xf>
    <xf numFmtId="165" fontId="15" fillId="0" borderId="14" xfId="4" applyNumberFormat="1" applyFont="1" applyBorder="1" applyAlignment="1">
      <alignment horizontal="right"/>
    </xf>
    <xf numFmtId="3" fontId="1" fillId="0" borderId="14" xfId="0" applyNumberFormat="1" applyFont="1" applyBorder="1"/>
    <xf numFmtId="0" fontId="31" fillId="0" borderId="14" xfId="4" applyFont="1" applyBorder="1"/>
    <xf numFmtId="3" fontId="31" fillId="0" borderId="14" xfId="4" applyNumberFormat="1" applyFont="1" applyBorder="1" applyAlignment="1">
      <alignment horizontal="center"/>
    </xf>
    <xf numFmtId="165" fontId="31" fillId="0" borderId="14" xfId="4" applyNumberFormat="1" applyFont="1" applyBorder="1" applyAlignment="1">
      <alignment horizontal="center"/>
    </xf>
    <xf numFmtId="0" fontId="13" fillId="0" borderId="14" xfId="4" applyFont="1" applyBorder="1" applyAlignment="1">
      <alignment horizontal="center"/>
    </xf>
    <xf numFmtId="0" fontId="0" fillId="0" borderId="14" xfId="0" applyBorder="1" applyAlignment="1">
      <alignment horizontal="left"/>
    </xf>
    <xf numFmtId="3" fontId="0" fillId="0" borderId="14" xfId="0" applyNumberFormat="1" applyFont="1" applyBorder="1"/>
    <xf numFmtId="0" fontId="15" fillId="0" borderId="14" xfId="4" applyFont="1" applyBorder="1"/>
    <xf numFmtId="10" fontId="1" fillId="0" borderId="14" xfId="0" applyNumberFormat="1" applyFont="1" applyBorder="1" applyAlignment="1">
      <alignment horizontal="right"/>
    </xf>
    <xf numFmtId="3" fontId="0" fillId="0" borderId="14" xfId="64" applyFont="1" applyBorder="1">
      <alignment horizontal="right"/>
    </xf>
    <xf numFmtId="3" fontId="38" fillId="34" borderId="0" xfId="0" applyNumberFormat="1" applyFont="1" applyFill="1" applyAlignment="1">
      <alignment horizontal="right" wrapText="1"/>
    </xf>
    <xf numFmtId="168" fontId="0" fillId="0" borderId="14" xfId="0" applyNumberFormat="1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0" fillId="0" borderId="14" xfId="0" applyFont="1" applyBorder="1"/>
    <xf numFmtId="3" fontId="32" fillId="0" borderId="14" xfId="0" applyNumberFormat="1" applyFont="1" applyBorder="1"/>
    <xf numFmtId="165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32" fillId="0" borderId="14" xfId="0" applyNumberFormat="1" applyFont="1" applyFill="1" applyBorder="1" applyAlignment="1">
      <alignment horizontal="right" wrapText="1"/>
    </xf>
    <xf numFmtId="9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5" fillId="0" borderId="14" xfId="0" applyFont="1" applyBorder="1"/>
    <xf numFmtId="3" fontId="15" fillId="0" borderId="14" xfId="0" applyNumberFormat="1" applyFont="1" applyBorder="1" applyAlignment="1">
      <alignment horizontal="right"/>
    </xf>
    <xf numFmtId="165" fontId="15" fillId="0" borderId="14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center"/>
    </xf>
    <xf numFmtId="173" fontId="0" fillId="0" borderId="14" xfId="0" applyNumberFormat="1" applyFont="1" applyBorder="1" applyAlignment="1">
      <alignment horizontal="right"/>
    </xf>
    <xf numFmtId="1" fontId="15" fillId="0" borderId="14" xfId="0" applyNumberFormat="1" applyFont="1" applyBorder="1" applyAlignment="1">
      <alignment horizontal="center"/>
    </xf>
    <xf numFmtId="3" fontId="15" fillId="0" borderId="14" xfId="8" applyNumberFormat="1" applyFont="1" applyBorder="1" applyAlignment="1">
      <alignment horizontal="right"/>
    </xf>
    <xf numFmtId="3" fontId="15" fillId="0" borderId="14" xfId="8" applyNumberFormat="1" applyFont="1" applyFill="1" applyBorder="1" applyAlignment="1">
      <alignment horizontal="right"/>
    </xf>
    <xf numFmtId="174" fontId="0" fillId="0" borderId="14" xfId="0" applyNumberFormat="1" applyBorder="1"/>
    <xf numFmtId="173" fontId="15" fillId="0" borderId="14" xfId="0" applyNumberFormat="1" applyFont="1" applyBorder="1" applyAlignment="1">
      <alignment horizontal="right"/>
    </xf>
    <xf numFmtId="173" fontId="15" fillId="0" borderId="14" xfId="8" applyNumberFormat="1" applyFont="1" applyFill="1" applyBorder="1" applyAlignment="1">
      <alignment horizontal="right"/>
    </xf>
    <xf numFmtId="0" fontId="33" fillId="0" borderId="14" xfId="0" applyFont="1" applyBorder="1" applyAlignment="1">
      <alignment horizontal="right"/>
    </xf>
    <xf numFmtId="166" fontId="0" fillId="0" borderId="14" xfId="0" applyNumberFormat="1" applyFont="1" applyBorder="1"/>
    <xf numFmtId="166" fontId="15" fillId="0" borderId="14" xfId="0" quotePrefix="1" applyNumberFormat="1" applyFont="1" applyBorder="1" applyAlignment="1"/>
    <xf numFmtId="0" fontId="15" fillId="0" borderId="14" xfId="0" applyFont="1" applyFill="1" applyBorder="1" applyAlignment="1"/>
    <xf numFmtId="175" fontId="0" fillId="0" borderId="14" xfId="0" applyNumberFormat="1" applyBorder="1" applyAlignment="1">
      <alignment vertical="center" wrapText="1"/>
    </xf>
    <xf numFmtId="0" fontId="0" fillId="0" borderId="14" xfId="0" applyNumberFormat="1" applyBorder="1"/>
    <xf numFmtId="175" fontId="0" fillId="0" borderId="14" xfId="0" applyNumberFormat="1" applyBorder="1"/>
    <xf numFmtId="179" fontId="0" fillId="0" borderId="14" xfId="0" applyNumberFormat="1" applyBorder="1" applyAlignment="1">
      <alignment vertical="center" wrapText="1"/>
    </xf>
    <xf numFmtId="179" fontId="0" fillId="0" borderId="14" xfId="0" applyNumberFormat="1" applyBorder="1"/>
    <xf numFmtId="0" fontId="2" fillId="0" borderId="14" xfId="0" applyFont="1" applyBorder="1" applyAlignment="1">
      <alignment horizontal="left"/>
    </xf>
    <xf numFmtId="169" fontId="15" fillId="0" borderId="14" xfId="8" applyNumberFormat="1" applyFont="1" applyBorder="1" applyAlignment="1">
      <alignment horizontal="right"/>
    </xf>
    <xf numFmtId="169" fontId="0" fillId="0" borderId="14" xfId="0" applyNumberFormat="1" applyFont="1" applyBorder="1"/>
    <xf numFmtId="169" fontId="0" fillId="0" borderId="14" xfId="0" applyNumberFormat="1" applyBorder="1"/>
    <xf numFmtId="169" fontId="0" fillId="0" borderId="14" xfId="0" applyNumberFormat="1" applyBorder="1" applyAlignment="1">
      <alignment horizontal="right"/>
    </xf>
    <xf numFmtId="169" fontId="0" fillId="0" borderId="14" xfId="0" applyNumberFormat="1" applyFill="1" applyBorder="1"/>
    <xf numFmtId="0" fontId="12" fillId="0" borderId="14" xfId="0" applyFont="1" applyBorder="1" applyAlignment="1">
      <alignment horizontal="center" wrapText="1"/>
    </xf>
    <xf numFmtId="9" fontId="0" fillId="0" borderId="14" xfId="2" applyNumberFormat="1" applyFont="1" applyBorder="1"/>
    <xf numFmtId="9" fontId="0" fillId="0" borderId="14" xfId="0" applyNumberFormat="1" applyFont="1" applyBorder="1"/>
    <xf numFmtId="0" fontId="33" fillId="0" borderId="14" xfId="19" applyFont="1" applyBorder="1"/>
    <xf numFmtId="9" fontId="15" fillId="0" borderId="14" xfId="17" applyNumberFormat="1" applyFont="1" applyBorder="1"/>
    <xf numFmtId="9" fontId="15" fillId="0" borderId="14" xfId="19" applyNumberFormat="1" applyFont="1" applyBorder="1"/>
    <xf numFmtId="0" fontId="33" fillId="0" borderId="14" xfId="0" applyFont="1" applyBorder="1"/>
    <xf numFmtId="0" fontId="0" fillId="0" borderId="14" xfId="0" applyFont="1" applyBorder="1" applyAlignment="1">
      <alignment horizontal="right" wrapText="1"/>
    </xf>
    <xf numFmtId="165" fontId="15" fillId="0" borderId="14" xfId="63" applyNumberFormat="1" applyFont="1" applyBorder="1"/>
    <xf numFmtId="0" fontId="15" fillId="0" borderId="14" xfId="0" applyFont="1" applyFill="1" applyBorder="1"/>
    <xf numFmtId="0" fontId="0" fillId="0" borderId="14" xfId="0" applyFont="1" applyBorder="1" applyAlignment="1">
      <alignment horizontal="center" vertical="top"/>
    </xf>
    <xf numFmtId="0" fontId="13" fillId="0" borderId="14" xfId="0" applyFont="1" applyBorder="1"/>
    <xf numFmtId="170" fontId="13" fillId="0" borderId="14" xfId="0" applyNumberFormat="1" applyFont="1" applyBorder="1"/>
    <xf numFmtId="170" fontId="0" fillId="0" borderId="14" xfId="0" applyNumberFormat="1" applyBorder="1"/>
    <xf numFmtId="0" fontId="33" fillId="0" borderId="14" xfId="0" applyFont="1" applyBorder="1" applyAlignment="1" applyProtection="1">
      <alignment horizontal="left"/>
    </xf>
    <xf numFmtId="1" fontId="2" fillId="0" borderId="14" xfId="0" applyNumberFormat="1" applyFont="1" applyBorder="1" applyAlignment="1">
      <alignment horizontal="left"/>
    </xf>
    <xf numFmtId="9" fontId="15" fillId="0" borderId="14" xfId="2" applyFont="1" applyBorder="1" applyAlignment="1">
      <alignment horizontal="right"/>
    </xf>
    <xf numFmtId="0" fontId="38" fillId="0" borderId="14" xfId="0" applyFont="1" applyBorder="1" applyAlignment="1">
      <alignment horizontal="right" wrapText="1"/>
    </xf>
    <xf numFmtId="9" fontId="38" fillId="0" borderId="14" xfId="19" applyNumberFormat="1" applyFont="1" applyBorder="1" applyAlignment="1">
      <alignment horizontal="right" wrapText="1"/>
    </xf>
    <xf numFmtId="17" fontId="0" fillId="0" borderId="14" xfId="0" applyNumberFormat="1" applyFont="1" applyBorder="1"/>
    <xf numFmtId="2" fontId="0" fillId="0" borderId="14" xfId="0" applyNumberFormat="1" applyFill="1" applyBorder="1"/>
    <xf numFmtId="165" fontId="15" fillId="0" borderId="14" xfId="0" applyNumberFormat="1" applyFont="1" applyFill="1" applyBorder="1"/>
    <xf numFmtId="166" fontId="0" fillId="0" borderId="14" xfId="0" applyNumberFormat="1" applyBorder="1" applyAlignment="1">
      <alignment horizontal="right"/>
    </xf>
    <xf numFmtId="166" fontId="0" fillId="0" borderId="14" xfId="0" quotePrefix="1" applyNumberFormat="1" applyBorder="1" applyAlignment="1">
      <alignment horizontal="right"/>
    </xf>
    <xf numFmtId="0" fontId="0" fillId="0" borderId="14" xfId="0" applyFill="1" applyBorder="1" applyAlignment="1">
      <alignment horizontal="left"/>
    </xf>
    <xf numFmtId="166" fontId="0" fillId="0" borderId="14" xfId="0" applyNumberForma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71" fontId="32" fillId="0" borderId="14" xfId="0" applyNumberFormat="1" applyFont="1" applyBorder="1" applyAlignment="1">
      <alignment horizontal="center"/>
    </xf>
    <xf numFmtId="37" fontId="15" fillId="0" borderId="14" xfId="0" applyNumberFormat="1" applyFont="1" applyBorder="1" applyAlignment="1" applyProtection="1">
      <alignment horizontal="center"/>
    </xf>
    <xf numFmtId="0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32" fillId="0" borderId="14" xfId="0" applyFont="1" applyBorder="1"/>
    <xf numFmtId="0" fontId="0" fillId="0" borderId="14" xfId="0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/>
    <xf numFmtId="164" fontId="0" fillId="0" borderId="0" xfId="1" applyNumberFormat="1" applyFont="1" applyFill="1"/>
    <xf numFmtId="165" fontId="0" fillId="0" borderId="0" xfId="2" applyNumberFormat="1" applyFont="1" applyFill="1"/>
    <xf numFmtId="0" fontId="12" fillId="0" borderId="0" xfId="0" applyFont="1" applyFill="1" applyBorder="1" applyAlignment="1">
      <alignment horizontal="right" wrapText="1"/>
    </xf>
    <xf numFmtId="3" fontId="0" fillId="0" borderId="0" xfId="0" applyNumberFormat="1" applyFill="1"/>
    <xf numFmtId="0" fontId="18" fillId="0" borderId="0" xfId="0" applyFont="1" applyFill="1"/>
    <xf numFmtId="0" fontId="14" fillId="0" borderId="0" xfId="0" applyFont="1" applyFill="1"/>
    <xf numFmtId="0" fontId="3" fillId="0" borderId="0" xfId="3" applyFill="1" applyAlignment="1" applyProtection="1"/>
    <xf numFmtId="0" fontId="3" fillId="0" borderId="0" xfId="3" applyAlignment="1" applyProtection="1"/>
    <xf numFmtId="0" fontId="63" fillId="0" borderId="0" xfId="3" applyFont="1" applyFill="1" applyAlignment="1" applyProtection="1"/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15" fillId="0" borderId="14" xfId="5" applyFont="1" applyFill="1" applyBorder="1" applyProtection="1">
      <protection locked="0"/>
    </xf>
    <xf numFmtId="3" fontId="15" fillId="0" borderId="14" xfId="5" applyNumberFormat="1" applyFont="1" applyFill="1" applyBorder="1" applyProtection="1">
      <protection locked="0"/>
    </xf>
    <xf numFmtId="165" fontId="15" fillId="0" borderId="14" xfId="4" applyNumberFormat="1" applyFont="1" applyFill="1" applyBorder="1"/>
    <xf numFmtId="0" fontId="15" fillId="0" borderId="14" xfId="4" applyFont="1" applyFill="1" applyBorder="1"/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167" fontId="34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64" fillId="0" borderId="0" xfId="0" applyFont="1" applyFill="1"/>
    <xf numFmtId="0" fontId="33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0" fillId="0" borderId="0" xfId="0" applyFont="1"/>
    <xf numFmtId="0" fontId="63" fillId="0" borderId="0" xfId="3" applyFont="1" applyAlignment="1" applyProtection="1"/>
    <xf numFmtId="0" fontId="14" fillId="0" borderId="0" xfId="0" applyNumberFormat="1" applyFont="1"/>
    <xf numFmtId="0" fontId="3" fillId="0" borderId="0" xfId="3" applyNumberFormat="1" applyAlignment="1" applyProtection="1"/>
    <xf numFmtId="3" fontId="2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left"/>
    </xf>
    <xf numFmtId="9" fontId="0" fillId="0" borderId="14" xfId="2" applyNumberFormat="1" applyFont="1" applyBorder="1" applyAlignment="1">
      <alignment horizontal="right"/>
    </xf>
    <xf numFmtId="0" fontId="0" fillId="0" borderId="0" xfId="0" applyFill="1" applyBorder="1"/>
    <xf numFmtId="164" fontId="0" fillId="0" borderId="14" xfId="1" applyNumberFormat="1" applyFont="1" applyBorder="1"/>
    <xf numFmtId="0" fontId="13" fillId="0" borderId="14" xfId="4" applyFill="1" applyBorder="1"/>
    <xf numFmtId="0" fontId="32" fillId="0" borderId="0" xfId="0" applyFont="1" applyAlignment="1">
      <alignment vertical="center"/>
    </xf>
    <xf numFmtId="164" fontId="15" fillId="0" borderId="14" xfId="1" applyNumberFormat="1" applyFont="1" applyFill="1" applyBorder="1" applyAlignment="1">
      <alignment horizontal="right"/>
    </xf>
    <xf numFmtId="165" fontId="15" fillId="0" borderId="14" xfId="4" applyNumberFormat="1" applyFont="1" applyFill="1" applyBorder="1" applyAlignment="1">
      <alignment horizontal="right"/>
    </xf>
    <xf numFmtId="164" fontId="0" fillId="0" borderId="14" xfId="1" applyNumberFormat="1" applyFont="1" applyFill="1" applyBorder="1"/>
    <xf numFmtId="0" fontId="33" fillId="0" borderId="14" xfId="4" applyFont="1" applyBorder="1" applyAlignment="1">
      <alignment horizontal="center" vertical="center"/>
    </xf>
    <xf numFmtId="0" fontId="33" fillId="0" borderId="14" xfId="4" applyFont="1" applyBorder="1" applyAlignment="1">
      <alignment horizontal="center" vertical="center" wrapText="1"/>
    </xf>
    <xf numFmtId="3" fontId="0" fillId="0" borderId="15" xfId="0" applyNumberFormat="1" applyBorder="1"/>
    <xf numFmtId="3" fontId="0" fillId="0" borderId="15" xfId="0" applyNumberFormat="1" applyBorder="1" applyAlignment="1">
      <alignment vertical="center" wrapText="1"/>
    </xf>
    <xf numFmtId="3" fontId="0" fillId="0" borderId="15" xfId="0" applyNumberFormat="1" applyFont="1" applyBorder="1"/>
    <xf numFmtId="3" fontId="0" fillId="0" borderId="15" xfId="64" applyFont="1" applyBorder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7" fontId="15" fillId="0" borderId="14" xfId="65" applyNumberFormat="1" applyFont="1" applyFill="1" applyBorder="1" applyAlignment="1" applyProtection="1">
      <alignment horizontal="center"/>
    </xf>
    <xf numFmtId="0" fontId="33" fillId="0" borderId="14" xfId="0" applyFont="1" applyFill="1" applyBorder="1"/>
    <xf numFmtId="0" fontId="33" fillId="0" borderId="14" xfId="0" applyFont="1" applyFill="1" applyBorder="1" applyAlignment="1">
      <alignment horizontal="right" wrapText="1"/>
    </xf>
    <xf numFmtId="9" fontId="0" fillId="0" borderId="0" xfId="0" applyNumberFormat="1"/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0" fontId="0" fillId="0" borderId="0" xfId="0" applyNumberFormat="1"/>
    <xf numFmtId="165" fontId="2" fillId="0" borderId="14" xfId="0" applyNumberFormat="1" applyFont="1" applyBorder="1"/>
    <xf numFmtId="0" fontId="13" fillId="0" borderId="0" xfId="0" applyFont="1" applyBorder="1"/>
    <xf numFmtId="165" fontId="2" fillId="0" borderId="0" xfId="0" applyNumberFormat="1" applyFont="1" applyBorder="1"/>
    <xf numFmtId="0" fontId="33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4" fontId="0" fillId="0" borderId="0" xfId="1" applyNumberFormat="1" applyFont="1"/>
    <xf numFmtId="2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3" fontId="13" fillId="0" borderId="14" xfId="5" applyNumberFormat="1" applyFont="1" applyBorder="1" applyProtection="1">
      <protection locked="0"/>
    </xf>
    <xf numFmtId="3" fontId="13" fillId="0" borderId="14" xfId="4" applyNumberFormat="1" applyBorder="1"/>
    <xf numFmtId="164" fontId="13" fillId="0" borderId="14" xfId="1" applyNumberFormat="1" applyFont="1" applyFill="1" applyBorder="1"/>
    <xf numFmtId="0" fontId="13" fillId="0" borderId="14" xfId="4" applyBorder="1"/>
    <xf numFmtId="3" fontId="32" fillId="0" borderId="14" xfId="0" applyNumberFormat="1" applyFont="1" applyBorder="1" applyAlignment="1">
      <alignment horizontal="right" wrapText="1"/>
    </xf>
    <xf numFmtId="3" fontId="22" fillId="0" borderId="14" xfId="0" applyNumberFormat="1" applyFont="1" applyBorder="1"/>
    <xf numFmtId="164" fontId="13" fillId="0" borderId="0" xfId="1" applyNumberFormat="1" applyFont="1" applyFill="1" applyBorder="1"/>
    <xf numFmtId="0" fontId="65" fillId="0" borderId="0" xfId="0" applyFont="1" applyBorder="1"/>
    <xf numFmtId="0" fontId="22" fillId="0" borderId="0" xfId="0" applyFont="1"/>
    <xf numFmtId="164" fontId="32" fillId="0" borderId="14" xfId="1" applyNumberFormat="1" applyFont="1" applyBorder="1" applyAlignment="1">
      <alignment horizontal="right" wrapText="1"/>
    </xf>
    <xf numFmtId="0" fontId="62" fillId="0" borderId="0" xfId="0" applyFont="1" applyBorder="1" applyAlignment="1">
      <alignment vertical="center"/>
    </xf>
    <xf numFmtId="0" fontId="15" fillId="0" borderId="14" xfId="7" applyFont="1" applyBorder="1" applyProtection="1">
      <protection locked="0"/>
    </xf>
    <xf numFmtId="164" fontId="1" fillId="0" borderId="14" xfId="1" applyNumberFormat="1" applyFont="1" applyBorder="1"/>
    <xf numFmtId="165" fontId="41" fillId="0" borderId="14" xfId="6" applyNumberFormat="1" applyFont="1" applyBorder="1"/>
    <xf numFmtId="0" fontId="1" fillId="0" borderId="14" xfId="0" applyFont="1" applyBorder="1"/>
    <xf numFmtId="0" fontId="66" fillId="0" borderId="0" xfId="3" applyFont="1" applyAlignment="1" applyProtection="1"/>
    <xf numFmtId="0" fontId="1" fillId="0" borderId="0" xfId="0" applyFont="1" applyBorder="1"/>
    <xf numFmtId="0" fontId="66" fillId="0" borderId="0" xfId="3" applyFont="1" applyBorder="1" applyAlignment="1" applyProtection="1"/>
    <xf numFmtId="179" fontId="38" fillId="0" borderId="14" xfId="0" applyNumberFormat="1" applyFont="1" applyBorder="1"/>
    <xf numFmtId="3" fontId="38" fillId="0" borderId="14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1" fillId="0" borderId="0" xfId="11" applyFont="1" applyFill="1" applyBorder="1"/>
    <xf numFmtId="0" fontId="1" fillId="0" borderId="14" xfId="11" applyFont="1" applyBorder="1"/>
    <xf numFmtId="0" fontId="1" fillId="0" borderId="14" xfId="11" applyFont="1" applyFill="1" applyBorder="1"/>
    <xf numFmtId="165" fontId="1" fillId="0" borderId="0" xfId="11" applyNumberFormat="1" applyFont="1" applyFill="1" applyBorder="1"/>
    <xf numFmtId="3" fontId="1" fillId="0" borderId="14" xfId="11" applyNumberFormat="1" applyFont="1" applyFill="1" applyBorder="1"/>
    <xf numFmtId="165" fontId="1" fillId="0" borderId="14" xfId="11" applyNumberFormat="1" applyFont="1" applyFill="1" applyBorder="1"/>
    <xf numFmtId="0" fontId="0" fillId="0" borderId="0" xfId="0"/>
    <xf numFmtId="0" fontId="0" fillId="0" borderId="0" xfId="0" applyFill="1" applyBorder="1"/>
    <xf numFmtId="165" fontId="0" fillId="0" borderId="0" xfId="0" applyNumberFormat="1" applyBorder="1"/>
    <xf numFmtId="0" fontId="1" fillId="0" borderId="14" xfId="11" applyFont="1" applyFill="1" applyBorder="1" applyAlignment="1">
      <alignment horizontal="right"/>
    </xf>
    <xf numFmtId="0" fontId="0" fillId="0" borderId="0" xfId="0"/>
    <xf numFmtId="0" fontId="0" fillId="0" borderId="14" xfId="11" applyFont="1" applyBorder="1" applyAlignment="1">
      <alignment horizontal="right"/>
    </xf>
    <xf numFmtId="3" fontId="0" fillId="0" borderId="14" xfId="11" applyNumberFormat="1" applyFont="1" applyFill="1" applyBorder="1"/>
    <xf numFmtId="165" fontId="0" fillId="0" borderId="0" xfId="0" applyNumberFormat="1" applyFill="1" applyBorder="1"/>
    <xf numFmtId="3" fontId="0" fillId="0" borderId="14" xfId="11" applyNumberFormat="1" applyFont="1" applyBorder="1" applyAlignment="1">
      <alignment horizontal="center"/>
    </xf>
    <xf numFmtId="0" fontId="2" fillId="0" borderId="14" xfId="11" applyFont="1" applyBorder="1" applyAlignment="1">
      <alignment horizontal="center" vertical="center"/>
    </xf>
    <xf numFmtId="3" fontId="1" fillId="0" borderId="14" xfId="11" applyNumberFormat="1" applyFont="1" applyBorder="1" applyAlignment="1">
      <alignment horizontal="center"/>
    </xf>
    <xf numFmtId="3" fontId="1" fillId="0" borderId="14" xfId="11" applyNumberFormat="1" applyFont="1" applyBorder="1"/>
    <xf numFmtId="0" fontId="2" fillId="0" borderId="14" xfId="0" applyFont="1" applyBorder="1" applyAlignment="1">
      <alignment horizontal="center" vertical="center" wrapText="1"/>
    </xf>
    <xf numFmtId="3" fontId="15" fillId="0" borderId="14" xfId="0" applyNumberFormat="1" applyFont="1" applyBorder="1"/>
    <xf numFmtId="165" fontId="15" fillId="0" borderId="14" xfId="0" applyNumberFormat="1" applyFont="1" applyBorder="1"/>
    <xf numFmtId="0" fontId="0" fillId="0" borderId="0" xfId="0"/>
    <xf numFmtId="175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3" applyAlignment="1" applyProtection="1"/>
    <xf numFmtId="44" fontId="32" fillId="0" borderId="0" xfId="13" applyFont="1" applyBorder="1"/>
    <xf numFmtId="169" fontId="0" fillId="0" borderId="0" xfId="0" applyNumberFormat="1" applyBorder="1" applyAlignment="1">
      <alignment horizontal="right"/>
    </xf>
    <xf numFmtId="49" fontId="15" fillId="0" borderId="15" xfId="12" applyFont="1" applyBorder="1">
      <alignment horizontal="left" wrapText="1"/>
    </xf>
    <xf numFmtId="0" fontId="0" fillId="0" borderId="15" xfId="0" applyBorder="1" applyAlignment="1">
      <alignment horizontal="left"/>
    </xf>
    <xf numFmtId="169" fontId="15" fillId="0" borderId="14" xfId="8" applyNumberFormat="1" applyFont="1" applyFill="1" applyBorder="1" applyAlignment="1">
      <alignment horizontal="right"/>
    </xf>
    <xf numFmtId="169" fontId="32" fillId="0" borderId="14" xfId="13" applyNumberFormat="1" applyFont="1" applyBorder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/>
    <xf numFmtId="0" fontId="3" fillId="0" borderId="0" xfId="3" applyAlignment="1" applyProtection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wrapText="1"/>
    </xf>
    <xf numFmtId="0" fontId="12" fillId="0" borderId="14" xfId="4" applyFont="1" applyFill="1" applyBorder="1" applyAlignment="1">
      <alignment horizontal="center" vertical="center" wrapText="1"/>
    </xf>
    <xf numFmtId="0" fontId="12" fillId="0" borderId="14" xfId="4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14" xfId="4" applyFont="1" applyBorder="1" applyAlignment="1">
      <alignment horizontal="center" vertical="center"/>
    </xf>
    <xf numFmtId="0" fontId="27" fillId="0" borderId="14" xfId="6" applyFont="1" applyBorder="1" applyAlignment="1">
      <alignment horizontal="center" vertical="center"/>
    </xf>
    <xf numFmtId="0" fontId="27" fillId="0" borderId="14" xfId="6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21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0" xfId="0"/>
    <xf numFmtId="3" fontId="0" fillId="0" borderId="0" xfId="0" applyNumberFormat="1"/>
  </cellXfs>
  <cellStyles count="67">
    <cellStyle name="20% - Accent1" xfId="38" builtinId="30" customBuiltin="1"/>
    <cellStyle name="20% - Accent2" xfId="42" builtinId="34" customBuiltin="1"/>
    <cellStyle name="20% - Accent3" xfId="46" builtinId="38" customBuiltin="1"/>
    <cellStyle name="20% - Accent4" xfId="50" builtinId="42" customBuiltin="1"/>
    <cellStyle name="20% - Accent5" xfId="54" builtinId="46" customBuiltin="1"/>
    <cellStyle name="20% - Accent6" xfId="58" builtinId="50" customBuiltin="1"/>
    <cellStyle name="40% - Accent1" xfId="39" builtinId="31" customBuiltin="1"/>
    <cellStyle name="40% - Accent2" xfId="43" builtinId="35" customBuiltin="1"/>
    <cellStyle name="40% - Accent3" xfId="47" builtinId="39" customBuiltin="1"/>
    <cellStyle name="40% - Accent4" xfId="51" builtinId="43" customBuiltin="1"/>
    <cellStyle name="40% - Accent5" xfId="55" builtinId="47" customBuiltin="1"/>
    <cellStyle name="40% - Accent6" xfId="59" builtinId="51" customBuiltin="1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6" builtinId="27" customBuiltin="1"/>
    <cellStyle name="Calculation" xfId="30" builtinId="22" customBuiltin="1"/>
    <cellStyle name="Check Cell" xfId="32" builtinId="23" customBuiltin="1"/>
    <cellStyle name="Comma" xfId="1" builtinId="3"/>
    <cellStyle name="Comma 2" xfId="16"/>
    <cellStyle name="Currency" xfId="13" builtinId="4"/>
    <cellStyle name="Currency 2" xfId="65"/>
    <cellStyle name="Data" xfId="8"/>
    <cellStyle name="Data 2" xfId="64"/>
    <cellStyle name="Explanatory Text" xfId="35" builtinId="53" customBuiltin="1"/>
    <cellStyle name="Followed Hyperlink" xfId="18" builtinId="9" hidden="1"/>
    <cellStyle name="Followed Hyperlink 2" xfId="62"/>
    <cellStyle name="Good" xfId="25" builtinId="26" customBuiltin="1"/>
    <cellStyle name="Heading 1" xfId="21" builtinId="16" customBuiltin="1"/>
    <cellStyle name="Heading 2" xfId="22" builtinId="17" customBuiltin="1"/>
    <cellStyle name="Heading 3" xfId="23" builtinId="18" customBuiltin="1"/>
    <cellStyle name="Heading 4" xfId="24" builtinId="19" customBuiltin="1"/>
    <cellStyle name="Hyperlink" xfId="3" builtinId="8"/>
    <cellStyle name="Hyperlink 2" xfId="15"/>
    <cellStyle name="Hyperlink 3" xfId="61"/>
    <cellStyle name="Input" xfId="28" builtinId="20" customBuiltin="1"/>
    <cellStyle name="Linked Cell" xfId="31" builtinId="24" customBuiltin="1"/>
    <cellStyle name="Neutral" xfId="27" builtinId="28" customBuiltin="1"/>
    <cellStyle name="Normal" xfId="0" builtinId="0"/>
    <cellStyle name="Normal 2" xfId="11"/>
    <cellStyle name="Normal 2 2" xfId="66"/>
    <cellStyle name="Normal 3" xfId="14"/>
    <cellStyle name="Normal 3 2" xfId="63"/>
    <cellStyle name="Normal 4" xfId="19"/>
    <cellStyle name="Normal 5" xfId="5"/>
    <cellStyle name="Normal 5_Data2010" xfId="7"/>
    <cellStyle name="Normal_Sheet1" xfId="4"/>
    <cellStyle name="Normal_Sheet1_Data2010" xfId="6"/>
    <cellStyle name="Note" xfId="34" builtinId="10" customBuiltin="1"/>
    <cellStyle name="Output" xfId="29" builtinId="21" customBuiltin="1"/>
    <cellStyle name="Percent" xfId="2" builtinId="5"/>
    <cellStyle name="Percent 2" xfId="17"/>
    <cellStyle name="Row Stub" xfId="12"/>
    <cellStyle name="Style 1" xfId="9"/>
    <cellStyle name="Style 2" xfId="10"/>
    <cellStyle name="Title" xfId="20" builtinId="15" customBuiltin="1"/>
    <cellStyle name="Total" xfId="36" builtinId="25" customBuiltin="1"/>
    <cellStyle name="Warning Text" xfId="33" builtinId="11" customBuiltin="1"/>
  </cellStyles>
  <dxfs count="0"/>
  <tableStyles count="0" defaultTableStyle="TableStyleMedium9" defaultPivotStyle="PivotStyleLight16"/>
  <colors>
    <mruColors>
      <color rgb="FF2ECC71"/>
      <color rgb="FF2980B9"/>
      <color rgb="FF3498DB"/>
      <color rgb="FF339966"/>
      <color rgb="FF27AE60"/>
      <color rgb="FF16A085"/>
      <color rgb="FFE74C3C"/>
      <color rgb="FF8E44AD"/>
      <color rgb="FF2C3E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4</xdr:row>
          <xdr:rowOff>142875</xdr:rowOff>
        </xdr:from>
        <xdr:to>
          <xdr:col>15</xdr:col>
          <xdr:colOff>476250</xdr:colOff>
          <xdr:row>38</xdr:row>
          <xdr:rowOff>47625</xdr:rowOff>
        </xdr:to>
        <xdr:sp macro="" textlink="">
          <xdr:nvSpPr>
            <xdr:cNvPr id="200706" name="Object 2" hidden="1">
              <a:extLst>
                <a:ext uri="{63B3BB69-23CF-44E3-9099-C40C66FF867C}">
                  <a14:compatExt spid="_x0000_s200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sa.gov/policy/docs/statcomps/supplement/2014/6c.html" TargetMode="External"/><Relationship Id="rId1" Type="http://schemas.openxmlformats.org/officeDocument/2006/relationships/hyperlink" Target="http://www.ssa.gov/oact/ssir/SSI14/IV_B_Recipients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a.gov/oact/TR/2014/LD_figVC3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a.gov/policy/docs/statcomps/di_asr/2013/sect03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sa.gov/oact/ssir/SSI14/IV_B_Recipients.html" TargetMode="External"/><Relationship Id="rId1" Type="http://schemas.openxmlformats.org/officeDocument/2006/relationships/hyperlink" Target="http://www.census.gov/hhes/www/cpstables/032014/pov/pov46_001_10050.ht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thematica-mpr.com/publications/PDFs/disability/ssdi_benef_ib.pdf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cialsecurity.gov/OACT/ssir/SSI14/IV_B_Recipients.html" TargetMode="External"/><Relationship Id="rId1" Type="http://schemas.openxmlformats.org/officeDocument/2006/relationships/hyperlink" Target="http://www.socialsecurity.gov/OACT/TR/2014/lr4b2.html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a.gov/policy/docs/statcomps/supplement/2015/5d.html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sa.gov/oact/ssir/SSI14/IV_B_Recipients.html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cialsecurity.gov/policy/docs/statcomps/supplement/2004/5j.html" TargetMode="External"/><Relationship Id="rId2" Type="http://schemas.openxmlformats.org/officeDocument/2006/relationships/hyperlink" Target="http://www.socialsecurity.gov/policy/docs/statcomps/supplement/2011/5j.html" TargetMode="External"/><Relationship Id="rId1" Type="http://schemas.openxmlformats.org/officeDocument/2006/relationships/hyperlink" Target="http://www.socialsecurity.gov/policy/docs/statcomps/supplement/2014/5j.html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nsus.gov/hhes/www/cpstables/032014/pov/pov46_001_125138.htm" TargetMode="External"/><Relationship Id="rId1" Type="http://schemas.openxmlformats.org/officeDocument/2006/relationships/hyperlink" Target="http://www.ssa.gov/policy/docs/statcomps/ssi_asr/2013/sect02.html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a.gov/policy/docs/statcomps/ssi_asr/2013/sect02.html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cialsecurity.gov/OACT/NOTES/s2010s.html" TargetMode="External"/><Relationship Id="rId1" Type="http://schemas.openxmlformats.org/officeDocument/2006/relationships/hyperlink" Target="http://www.socialsecurity.gov/OACT/NOTES/s2000s.htm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a.gov/policy/docs/statcomps/ssi_asr/2013/sect06.html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sa.gov/policy/docs/statcomps/di_asr/2013/sect01c.html" TargetMode="External"/><Relationship Id="rId1" Type="http://schemas.openxmlformats.org/officeDocument/2006/relationships/hyperlink" Target="http://www.ssa.gov/policy/docs/statcomps/ssi_asr/2013/sect06.html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a.gov/policy/docs/statcomps/supplement/2014/5d.html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a.gov/oact/ssir/SSI14/IV_B_Recipients.html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a.gov/policy/docs/statcomps/supplement/2015/5d.html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cialsecurity.gov/policy/docs/statcomps/supplement/2014/7e.html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ls.gov/data/inflation_calculator.htm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sa.gov/oact/ssir/SSI14/IV_A_EcoDemoAssumptions.html" TargetMode="External"/><Relationship Id="rId1" Type="http://schemas.openxmlformats.org/officeDocument/2006/relationships/hyperlink" Target="http://www.bls.gov/data/inflation_calculator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ssa.gov/policy/docs/statcomps/ssi_asr/2003/sect09.html" TargetMode="External"/><Relationship Id="rId2" Type="http://schemas.openxmlformats.org/officeDocument/2006/relationships/hyperlink" Target="http://www.ssa.gov/policy/docs/statcomps/ssi_asr/2010/sect08.html" TargetMode="External"/><Relationship Id="rId1" Type="http://schemas.openxmlformats.org/officeDocument/2006/relationships/hyperlink" Target="http://www.ssa.gov/policy/docs/statcomps/ssi_asr/2013/sect08.html" TargetMode="External"/><Relationship Id="rId6" Type="http://schemas.openxmlformats.org/officeDocument/2006/relationships/hyperlink" Target="http://www.census.gov/hhes/www/cpstables/macro/032004/pov/new46_100125_05.htm" TargetMode="External"/><Relationship Id="rId5" Type="http://schemas.openxmlformats.org/officeDocument/2006/relationships/hyperlink" Target="http://www.census.gov/hhes/www/cpstables/032011/pov/new46_100125_05.htm" TargetMode="External"/><Relationship Id="rId4" Type="http://schemas.openxmlformats.org/officeDocument/2006/relationships/hyperlink" Target="http://www.census.gov/hhes/www/cpstables/032014/pov/pov46_001_125138.htm" TargetMode="Externa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sa.gov/policy/docs/statcomps/ssi_asr/2003/sect09.html" TargetMode="External"/><Relationship Id="rId2" Type="http://schemas.openxmlformats.org/officeDocument/2006/relationships/hyperlink" Target="http://www.ssa.gov/policy/docs/statcomps/ssi_asr/2010/sect08.html" TargetMode="External"/><Relationship Id="rId1" Type="http://schemas.openxmlformats.org/officeDocument/2006/relationships/hyperlink" Target="http://www.ssa.gov/policy/docs/statcomps/ssi_asr/2013/sect08.html" TargetMode="External"/><Relationship Id="rId6" Type="http://schemas.openxmlformats.org/officeDocument/2006/relationships/hyperlink" Target="http://www.census.gov/hhes/www/cpstables/032011/pov/new46_100125_03.htm" TargetMode="External"/><Relationship Id="rId5" Type="http://schemas.openxmlformats.org/officeDocument/2006/relationships/hyperlink" Target="http://www.census.gov/hhes/www/cpstables/macro/032004/pov/new46_100125_03.htm" TargetMode="External"/><Relationship Id="rId4" Type="http://schemas.openxmlformats.org/officeDocument/2006/relationships/hyperlink" Target="http://www.census.gov/hhes/www/cpstables/032014/pov/pov46_001_125138.htm" TargetMode="Externa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scourts.gov/uscourts/Statistics/JudicialBusiness/2013/appendices/C02ASep13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nsus.gov/hhes/www/cpstables/032014/pov/pov46_001_10050.htm" TargetMode="External"/><Relationship Id="rId1" Type="http://schemas.openxmlformats.org/officeDocument/2006/relationships/hyperlink" Target="http://www.ssa.gov/policy/docs/statcomps/ssi_asr/2013/sect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4"/>
  <sheetViews>
    <sheetView tabSelected="1" workbookViewId="0">
      <selection activeCell="O19" sqref="O19"/>
    </sheetView>
  </sheetViews>
  <sheetFormatPr defaultColWidth="8.85546875" defaultRowHeight="15" x14ac:dyDescent="0.25"/>
  <cols>
    <col min="1" max="1" width="11.28515625" style="17" customWidth="1"/>
    <col min="2" max="16384" width="8.85546875" style="12"/>
  </cols>
  <sheetData>
    <row r="1" spans="1:19" s="9" customFormat="1" ht="22.5" x14ac:dyDescent="0.3">
      <c r="A1" s="5" t="s">
        <v>530</v>
      </c>
      <c r="B1" s="6"/>
      <c r="C1" s="6"/>
      <c r="D1" s="6"/>
      <c r="E1" s="6"/>
      <c r="F1" s="6"/>
      <c r="G1" s="6"/>
      <c r="H1" s="7"/>
      <c r="I1" s="7"/>
      <c r="J1" s="7"/>
      <c r="K1" s="8" t="s">
        <v>862</v>
      </c>
      <c r="L1" s="7"/>
      <c r="M1" s="7"/>
      <c r="N1" s="8"/>
      <c r="O1" s="8"/>
      <c r="P1" s="7"/>
      <c r="Q1" s="7"/>
      <c r="R1" s="7"/>
      <c r="S1" s="7"/>
    </row>
    <row r="2" spans="1:19" ht="23.25" x14ac:dyDescent="0.35">
      <c r="A2" s="26" t="s">
        <v>529</v>
      </c>
      <c r="B2" s="24"/>
      <c r="C2" s="24"/>
      <c r="D2" s="24"/>
      <c r="E2" s="24"/>
      <c r="F2" s="24"/>
      <c r="G2" s="24"/>
      <c r="H2" s="11"/>
      <c r="I2" s="11"/>
      <c r="J2" s="11"/>
      <c r="K2" s="11"/>
      <c r="L2" s="11"/>
      <c r="M2" s="11"/>
      <c r="N2" s="25"/>
      <c r="O2" s="25"/>
      <c r="P2" s="11"/>
      <c r="Q2" s="11"/>
      <c r="R2" s="11"/>
      <c r="S2" s="11"/>
    </row>
    <row r="3" spans="1:19" ht="15.75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0.25" x14ac:dyDescent="0.3">
      <c r="A4" s="13" t="s">
        <v>143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5.75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8.75" x14ac:dyDescent="0.3">
      <c r="A6" s="16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4"/>
      <c r="S6" s="11"/>
    </row>
    <row r="7" spans="1:19" ht="15.75" x14ac:dyDescent="0.25">
      <c r="A7" s="18" t="s">
        <v>626</v>
      </c>
      <c r="B7" s="11" t="s">
        <v>633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5.75" x14ac:dyDescent="0.25">
      <c r="A8" s="18" t="s">
        <v>627</v>
      </c>
      <c r="B8" s="11" t="s">
        <v>634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5.75" x14ac:dyDescent="0.25">
      <c r="A9" s="18" t="s">
        <v>628</v>
      </c>
      <c r="B9" s="11" t="s">
        <v>906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5.75" x14ac:dyDescent="0.25">
      <c r="A10" s="18" t="s">
        <v>629</v>
      </c>
      <c r="B10" s="11" t="s">
        <v>907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5.75" x14ac:dyDescent="0.25">
      <c r="A11" s="18" t="s">
        <v>630</v>
      </c>
      <c r="B11" s="11" t="s">
        <v>908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5.75" x14ac:dyDescent="0.25">
      <c r="A12" s="18" t="s">
        <v>631</v>
      </c>
      <c r="B12" s="11" t="s">
        <v>635</v>
      </c>
      <c r="C12" s="11"/>
      <c r="D12" s="11"/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5.75" x14ac:dyDescent="0.25">
      <c r="A13" s="1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8.75" x14ac:dyDescent="0.3">
      <c r="A14" s="16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5.75" x14ac:dyDescent="0.25">
      <c r="A15" s="18" t="s">
        <v>637</v>
      </c>
      <c r="B15" s="11" t="s">
        <v>607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5.75" x14ac:dyDescent="0.25">
      <c r="A16" s="18" t="s">
        <v>638</v>
      </c>
      <c r="B16" s="11" t="s">
        <v>636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.75" x14ac:dyDescent="0.25">
      <c r="A17" s="18" t="s">
        <v>639</v>
      </c>
      <c r="B17" s="11" t="s">
        <v>981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.75" x14ac:dyDescent="0.25">
      <c r="A18" s="18" t="s">
        <v>641</v>
      </c>
      <c r="B18" s="11" t="s">
        <v>640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5.75" x14ac:dyDescent="0.25">
      <c r="A19" s="18" t="s">
        <v>643</v>
      </c>
      <c r="B19" s="11" t="s">
        <v>642</v>
      </c>
      <c r="C19" s="11"/>
      <c r="D19" s="2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5.75" x14ac:dyDescent="0.25">
      <c r="A20" s="18" t="s">
        <v>646</v>
      </c>
      <c r="B20" s="11" t="s">
        <v>904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5.75" x14ac:dyDescent="0.25">
      <c r="A21" s="1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8.75" x14ac:dyDescent="0.3">
      <c r="A22" s="16" t="s">
        <v>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5.75" x14ac:dyDescent="0.25">
      <c r="A23" s="18" t="s">
        <v>645</v>
      </c>
      <c r="B23" s="11" t="s">
        <v>644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5.75" x14ac:dyDescent="0.25">
      <c r="A24" s="18" t="s">
        <v>647</v>
      </c>
      <c r="B24" s="11" t="s">
        <v>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5.75" x14ac:dyDescent="0.25">
      <c r="A25" s="18" t="s">
        <v>648</v>
      </c>
      <c r="B25" s="11" t="s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5.75" x14ac:dyDescent="0.25">
      <c r="A26" s="18" t="s">
        <v>650</v>
      </c>
      <c r="B26" s="11" t="s">
        <v>649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5.75" x14ac:dyDescent="0.25">
      <c r="A27" s="1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8.75" x14ac:dyDescent="0.3">
      <c r="A28" s="16" t="s">
        <v>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5.75" x14ac:dyDescent="0.25">
      <c r="A29" s="18" t="s">
        <v>651</v>
      </c>
      <c r="B29" s="11" t="s">
        <v>654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5.75" x14ac:dyDescent="0.25">
      <c r="A30" s="18" t="s">
        <v>652</v>
      </c>
      <c r="B30" s="11" t="s">
        <v>655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5.75" x14ac:dyDescent="0.25">
      <c r="A31" s="18" t="s">
        <v>653</v>
      </c>
      <c r="B31" s="11" t="s">
        <v>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5.75" x14ac:dyDescent="0.25">
      <c r="A32" s="1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8.75" x14ac:dyDescent="0.3">
      <c r="A33" s="16" t="s">
        <v>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5.75" x14ac:dyDescent="0.25">
      <c r="A34" s="18" t="s">
        <v>656</v>
      </c>
      <c r="B34" s="11" t="s">
        <v>663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5.75" x14ac:dyDescent="0.25">
      <c r="A35" s="18" t="s">
        <v>657</v>
      </c>
      <c r="B35" s="11" t="s">
        <v>949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5.75" x14ac:dyDescent="0.25">
      <c r="A36" s="18" t="s">
        <v>658</v>
      </c>
      <c r="B36" s="11" t="s">
        <v>664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5.75" x14ac:dyDescent="0.25">
      <c r="A37" s="18" t="s">
        <v>659</v>
      </c>
      <c r="B37" s="11" t="s">
        <v>909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5.75" x14ac:dyDescent="0.25">
      <c r="A38" s="18" t="s">
        <v>660</v>
      </c>
      <c r="B38" s="11" t="s">
        <v>665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5.75" x14ac:dyDescent="0.25">
      <c r="A39" s="18" t="s">
        <v>661</v>
      </c>
      <c r="B39" s="11" t="s">
        <v>666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5.75" x14ac:dyDescent="0.25">
      <c r="A40" s="18" t="s">
        <v>662</v>
      </c>
      <c r="B40" s="11" t="s">
        <v>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5.75" x14ac:dyDescent="0.25">
      <c r="A41" s="19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8.75" x14ac:dyDescent="0.3">
      <c r="A42" s="16" t="s">
        <v>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5.75" x14ac:dyDescent="0.25">
      <c r="A43" s="18" t="s">
        <v>667</v>
      </c>
      <c r="B43" s="11" t="s">
        <v>668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5.75" x14ac:dyDescent="0.25">
      <c r="A44" s="18" t="s">
        <v>674</v>
      </c>
      <c r="B44" s="11" t="s">
        <v>669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5.75" x14ac:dyDescent="0.25">
      <c r="A45" s="18" t="s">
        <v>675</v>
      </c>
      <c r="B45" s="11" t="s">
        <v>670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5.75" x14ac:dyDescent="0.25">
      <c r="A46" s="18" t="s">
        <v>676</v>
      </c>
      <c r="B46" s="11" t="s">
        <v>671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5.75" x14ac:dyDescent="0.25">
      <c r="A47" s="18" t="s">
        <v>677</v>
      </c>
      <c r="B47" s="11" t="s">
        <v>672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5.75" x14ac:dyDescent="0.25">
      <c r="A48" s="18" t="s">
        <v>678</v>
      </c>
      <c r="B48" s="11" t="s">
        <v>10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5.75" x14ac:dyDescent="0.25">
      <c r="A49" s="18" t="s">
        <v>679</v>
      </c>
      <c r="B49" s="11" t="s">
        <v>992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5.75" x14ac:dyDescent="0.25">
      <c r="A50" s="18" t="s">
        <v>680</v>
      </c>
      <c r="B50" s="11" t="s">
        <v>991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5.75" x14ac:dyDescent="0.25">
      <c r="A51" s="18" t="s">
        <v>681</v>
      </c>
      <c r="B51" s="11" t="s">
        <v>673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5.75" x14ac:dyDescent="0.25">
      <c r="A52" s="18" t="s">
        <v>682</v>
      </c>
      <c r="B52" s="11" t="s">
        <v>998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5.75" x14ac:dyDescent="0.25">
      <c r="A53" s="18" t="s">
        <v>683</v>
      </c>
      <c r="B53" s="11" t="s">
        <v>861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5.75" x14ac:dyDescent="0.25">
      <c r="A54" s="1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8.75" x14ac:dyDescent="0.3">
      <c r="A55" s="16" t="s">
        <v>11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5.75" x14ac:dyDescent="0.25">
      <c r="A56" s="18" t="s">
        <v>692</v>
      </c>
      <c r="B56" s="11" t="s">
        <v>12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5.75" x14ac:dyDescent="0.25">
      <c r="A57" s="18" t="s">
        <v>693</v>
      </c>
      <c r="B57" s="11" t="s">
        <v>901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5.75" x14ac:dyDescent="0.25">
      <c r="A58" s="18" t="s">
        <v>694</v>
      </c>
      <c r="B58" s="11" t="s">
        <v>685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5.75" x14ac:dyDescent="0.25">
      <c r="A59" s="18" t="s">
        <v>695</v>
      </c>
      <c r="B59" s="11" t="s">
        <v>686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5.75" x14ac:dyDescent="0.25">
      <c r="A60" s="18" t="s">
        <v>696</v>
      </c>
      <c r="B60" s="11" t="s">
        <v>687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5.75" x14ac:dyDescent="0.25">
      <c r="A61" s="18" t="s">
        <v>697</v>
      </c>
      <c r="B61" s="11" t="s">
        <v>688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5.75" x14ac:dyDescent="0.25">
      <c r="A62" s="18" t="s">
        <v>698</v>
      </c>
      <c r="B62" s="11" t="s">
        <v>689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5.75" x14ac:dyDescent="0.25">
      <c r="A63" s="18" t="s">
        <v>699</v>
      </c>
      <c r="B63" s="11" t="s">
        <v>690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5.75" x14ac:dyDescent="0.25">
      <c r="A64" s="18" t="s">
        <v>700</v>
      </c>
      <c r="B64" s="11" t="s">
        <v>691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.75" x14ac:dyDescent="0.25">
      <c r="A65" s="1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8.75" x14ac:dyDescent="0.3">
      <c r="A66" s="16" t="s">
        <v>13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5.75" x14ac:dyDescent="0.25">
      <c r="A67" s="18" t="s">
        <v>701</v>
      </c>
      <c r="B67" s="11" t="s">
        <v>703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5.75" x14ac:dyDescent="0.25">
      <c r="A68" s="18" t="s">
        <v>702</v>
      </c>
      <c r="B68" s="11" t="s">
        <v>704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5.75" x14ac:dyDescent="0.25">
      <c r="A69" s="1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8.75" x14ac:dyDescent="0.3">
      <c r="A70" s="16" t="s">
        <v>14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5.75" x14ac:dyDescent="0.25">
      <c r="A71" s="18" t="s">
        <v>706</v>
      </c>
      <c r="B71" s="11" t="s">
        <v>1000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5.75" x14ac:dyDescent="0.25">
      <c r="A72" s="18" t="s">
        <v>707</v>
      </c>
      <c r="B72" s="11" t="s">
        <v>955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5.75" x14ac:dyDescent="0.25">
      <c r="A73" s="18" t="s">
        <v>708</v>
      </c>
      <c r="B73" s="11" t="s">
        <v>705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5.75" x14ac:dyDescent="0.25">
      <c r="A74" s="18" t="s">
        <v>709</v>
      </c>
      <c r="B74" s="11" t="s">
        <v>15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5.75" x14ac:dyDescent="0.25">
      <c r="A75" s="18" t="s">
        <v>710</v>
      </c>
      <c r="B75" s="11" t="s">
        <v>16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5.75" x14ac:dyDescent="0.25">
      <c r="A76" s="18" t="s">
        <v>711</v>
      </c>
      <c r="B76" s="11" t="s">
        <v>956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5.75" x14ac:dyDescent="0.25">
      <c r="A77" s="18" t="s">
        <v>712</v>
      </c>
      <c r="B77" s="11" t="s">
        <v>959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5.75" x14ac:dyDescent="0.25">
      <c r="A78" s="18" t="s">
        <v>713</v>
      </c>
      <c r="B78" s="11" t="s">
        <v>960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5.75" x14ac:dyDescent="0.25">
      <c r="A79" s="18" t="s">
        <v>714</v>
      </c>
      <c r="B79" s="11" t="s">
        <v>964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5.75" x14ac:dyDescent="0.25">
      <c r="A80" s="18" t="s">
        <v>715</v>
      </c>
      <c r="B80" s="11" t="s">
        <v>974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5.75" x14ac:dyDescent="0.25">
      <c r="A81" s="1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8.75" x14ac:dyDescent="0.3">
      <c r="A82" s="16" t="s">
        <v>17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5.75" x14ac:dyDescent="0.25">
      <c r="A83" s="18" t="s">
        <v>721</v>
      </c>
      <c r="B83" s="11" t="s">
        <v>716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5.75" x14ac:dyDescent="0.25">
      <c r="A84" s="18" t="s">
        <v>722</v>
      </c>
      <c r="B84" s="11" t="s">
        <v>717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5.75" x14ac:dyDescent="0.25">
      <c r="A85" s="18" t="s">
        <v>723</v>
      </c>
      <c r="B85" s="11" t="s">
        <v>969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5.75" x14ac:dyDescent="0.25">
      <c r="A86" s="18" t="s">
        <v>724</v>
      </c>
      <c r="B86" s="11" t="s">
        <v>972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5.75" x14ac:dyDescent="0.25">
      <c r="A87" s="18" t="s">
        <v>725</v>
      </c>
      <c r="B87" s="11" t="s">
        <v>978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5.75" x14ac:dyDescent="0.25">
      <c r="A88" s="1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8.75" x14ac:dyDescent="0.3">
      <c r="A89" s="16" t="s">
        <v>18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5.75" x14ac:dyDescent="0.25">
      <c r="A90" s="18" t="s">
        <v>726</v>
      </c>
      <c r="B90" s="11" t="s">
        <v>718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5.75" x14ac:dyDescent="0.25">
      <c r="A91" s="18" t="s">
        <v>727</v>
      </c>
      <c r="B91" s="11" t="s">
        <v>719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5.75" x14ac:dyDescent="0.25">
      <c r="A92" s="18" t="s">
        <v>728</v>
      </c>
      <c r="B92" s="11" t="s">
        <v>720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5.75" x14ac:dyDescent="0.25">
      <c r="A93" s="2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5.75" x14ac:dyDescent="0.25">
      <c r="A94" s="2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5.75" x14ac:dyDescent="0.25">
      <c r="A95" s="2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5.75" x14ac:dyDescent="0.25">
      <c r="A96" s="2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5.75" x14ac:dyDescent="0.25">
      <c r="A97" s="2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5.75" x14ac:dyDescent="0.25">
      <c r="A98" s="2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5.75" x14ac:dyDescent="0.25">
      <c r="A99" s="2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5.75" x14ac:dyDescent="0.25">
      <c r="A100" s="2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5.75" x14ac:dyDescent="0.25">
      <c r="A101" s="2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5.75" x14ac:dyDescent="0.25">
      <c r="A102" s="2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5.75" x14ac:dyDescent="0.25">
      <c r="A103" s="2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5.75" x14ac:dyDescent="0.25">
      <c r="A104" s="2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5.75" x14ac:dyDescent="0.25">
      <c r="A105" s="2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5.75" x14ac:dyDescent="0.25">
      <c r="A106" s="2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5.75" x14ac:dyDescent="0.25">
      <c r="A107" s="2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5.75" x14ac:dyDescent="0.25">
      <c r="A108" s="2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5.75" x14ac:dyDescent="0.25">
      <c r="A109" s="2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5.75" x14ac:dyDescent="0.25">
      <c r="A110" s="2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5.75" x14ac:dyDescent="0.25">
      <c r="A111" s="2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5.75" x14ac:dyDescent="0.25">
      <c r="A112" s="2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5.75" x14ac:dyDescent="0.25">
      <c r="A113" s="2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5.75" x14ac:dyDescent="0.25">
      <c r="A114" s="2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5.75" x14ac:dyDescent="0.25">
      <c r="A115" s="2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5.75" x14ac:dyDescent="0.25">
      <c r="A116" s="2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15.75" x14ac:dyDescent="0.25">
      <c r="A117" s="2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15.75" x14ac:dyDescent="0.25">
      <c r="A118" s="2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ht="15.75" x14ac:dyDescent="0.25">
      <c r="A119" s="2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ht="15.75" x14ac:dyDescent="0.25">
      <c r="A120" s="20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ht="15.75" x14ac:dyDescent="0.25">
      <c r="A121" s="2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ht="15.75" x14ac:dyDescent="0.25">
      <c r="A122" s="2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15.75" x14ac:dyDescent="0.25">
      <c r="A123" s="2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ht="15.75" x14ac:dyDescent="0.25">
      <c r="A124" s="2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5.75" x14ac:dyDescent="0.25">
      <c r="A125" s="2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5.75" x14ac:dyDescent="0.25">
      <c r="A126" s="2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ht="15.75" x14ac:dyDescent="0.25">
      <c r="A127" s="2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ht="15.75" x14ac:dyDescent="0.25">
      <c r="A128" s="2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15.75" x14ac:dyDescent="0.25">
      <c r="A129" s="2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ht="15.75" x14ac:dyDescent="0.25">
      <c r="A130" s="2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ht="15.75" x14ac:dyDescent="0.25">
      <c r="A131" s="2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ht="15.75" x14ac:dyDescent="0.25">
      <c r="A132" s="2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ht="15.75" x14ac:dyDescent="0.25">
      <c r="A133" s="2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ht="15.75" x14ac:dyDescent="0.25">
      <c r="A134" s="2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ht="15.75" x14ac:dyDescent="0.25">
      <c r="A135" s="2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ht="15.75" x14ac:dyDescent="0.25">
      <c r="A136" s="2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ht="15.75" x14ac:dyDescent="0.25">
      <c r="A137" s="2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ht="15.75" x14ac:dyDescent="0.25">
      <c r="A138" s="2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5.75" x14ac:dyDescent="0.25">
      <c r="A139" s="2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 ht="15.75" x14ac:dyDescent="0.25">
      <c r="A140" s="2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5.75" x14ac:dyDescent="0.25">
      <c r="A141" s="2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5.75" x14ac:dyDescent="0.25">
      <c r="A142" s="2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5.75" x14ac:dyDescent="0.25">
      <c r="A143" s="2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5.75" x14ac:dyDescent="0.25">
      <c r="A144" s="2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5.75" x14ac:dyDescent="0.25">
      <c r="A145" s="2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5.75" x14ac:dyDescent="0.25">
      <c r="A146" s="2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5.75" x14ac:dyDescent="0.25">
      <c r="A147" s="2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5.75" x14ac:dyDescent="0.25">
      <c r="A148" s="2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5.75" x14ac:dyDescent="0.25">
      <c r="A149" s="2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5.75" x14ac:dyDescent="0.25">
      <c r="A150" s="2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5.75" x14ac:dyDescent="0.25">
      <c r="A151" s="2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ht="15.75" x14ac:dyDescent="0.25">
      <c r="A152" s="2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1:19" ht="15.75" x14ac:dyDescent="0.25">
      <c r="A153" s="2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ht="15.75" x14ac:dyDescent="0.25">
      <c r="A154" s="2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ht="15.75" x14ac:dyDescent="0.25">
      <c r="A155" s="2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ht="15.75" x14ac:dyDescent="0.25">
      <c r="A156" s="2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ht="15.75" x14ac:dyDescent="0.25">
      <c r="A157" s="2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ht="15.75" x14ac:dyDescent="0.25">
      <c r="A158" s="2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1:19" ht="15.75" x14ac:dyDescent="0.25">
      <c r="A159" s="2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ht="15.75" x14ac:dyDescent="0.25">
      <c r="A160" s="2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ht="15.75" x14ac:dyDescent="0.25">
      <c r="A161" s="2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ht="15.75" x14ac:dyDescent="0.25">
      <c r="A162" s="2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ht="15.75" x14ac:dyDescent="0.25">
      <c r="A163" s="2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ht="15.75" x14ac:dyDescent="0.25">
      <c r="A164" s="2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ht="15.75" x14ac:dyDescent="0.25">
      <c r="A165" s="2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ht="15.75" x14ac:dyDescent="0.25">
      <c r="A166" s="2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ht="15.75" x14ac:dyDescent="0.25">
      <c r="A167" s="2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ht="15.75" x14ac:dyDescent="0.25">
      <c r="A168" s="2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ht="15.75" x14ac:dyDescent="0.25">
      <c r="A169" s="2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ht="15.75" x14ac:dyDescent="0.25">
      <c r="A170" s="2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19" ht="15.75" x14ac:dyDescent="0.25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ht="15.75" x14ac:dyDescent="0.25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ht="15.75" x14ac:dyDescent="0.25">
      <c r="A173" s="1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ht="15.75" x14ac:dyDescent="0.25">
      <c r="A174" s="10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ht="15.75" x14ac:dyDescent="0.25">
      <c r="A175" s="1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1:19" ht="15.75" x14ac:dyDescent="0.25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1:19" ht="15.75" x14ac:dyDescent="0.25">
      <c r="A177" s="10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1:19" ht="15.75" x14ac:dyDescent="0.25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1:19" ht="15.75" x14ac:dyDescent="0.25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1:19" ht="15.75" x14ac:dyDescent="0.25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1:19" ht="15.75" x14ac:dyDescent="0.25">
      <c r="A181" s="1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ht="15.75" x14ac:dyDescent="0.25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ht="15.75" x14ac:dyDescent="0.25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ht="15.75" x14ac:dyDescent="0.25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ht="15.75" x14ac:dyDescent="0.25">
      <c r="A185" s="1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ht="15.75" x14ac:dyDescent="0.25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ht="15.75" x14ac:dyDescent="0.25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ht="15.75" x14ac:dyDescent="0.25">
      <c r="A188" s="10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ht="15.75" x14ac:dyDescent="0.25">
      <c r="A189" s="10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ht="15.75" x14ac:dyDescent="0.25">
      <c r="A190" s="10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ht="15.75" x14ac:dyDescent="0.25">
      <c r="A191" s="10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ht="15.75" x14ac:dyDescent="0.25">
      <c r="A192" s="10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ht="15.75" x14ac:dyDescent="0.25">
      <c r="A193" s="10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ht="15.75" x14ac:dyDescent="0.25">
      <c r="A194" s="10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ht="15.75" x14ac:dyDescent="0.25">
      <c r="A195" s="10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ht="15.75" x14ac:dyDescent="0.25">
      <c r="A196" s="10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ht="15.75" x14ac:dyDescent="0.25">
      <c r="A197" s="10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15.75" x14ac:dyDescent="0.25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ht="15.75" x14ac:dyDescent="0.25">
      <c r="A199" s="10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ht="15.75" x14ac:dyDescent="0.25">
      <c r="A200" s="10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ht="15.75" x14ac:dyDescent="0.25">
      <c r="A201" s="10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ht="15.75" x14ac:dyDescent="0.25">
      <c r="A202" s="10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1:19" ht="15.75" x14ac:dyDescent="0.25">
      <c r="A203" s="10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1:19" ht="15.75" x14ac:dyDescent="0.25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1:19" ht="15.75" x14ac:dyDescent="0.25">
      <c r="A205" s="10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1:19" ht="15.75" x14ac:dyDescent="0.25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1:19" ht="15.75" x14ac:dyDescent="0.25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1:19" ht="15.75" x14ac:dyDescent="0.25">
      <c r="A208" s="10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1:19" ht="15.75" x14ac:dyDescent="0.25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15.75" x14ac:dyDescent="0.25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1:19" ht="15.75" x14ac:dyDescent="0.25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15.75" x14ac:dyDescent="0.25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15.75" x14ac:dyDescent="0.25">
      <c r="A213" s="10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ht="15.75" x14ac:dyDescent="0.25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15.75" x14ac:dyDescent="0.25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1:19" ht="15.75" x14ac:dyDescent="0.25">
      <c r="A216" s="10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1:19" ht="15.75" x14ac:dyDescent="0.25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1:19" ht="15.75" x14ac:dyDescent="0.25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ht="15.75" x14ac:dyDescent="0.25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ht="15.75" x14ac:dyDescent="0.25">
      <c r="A220" s="10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1:19" ht="15.75" x14ac:dyDescent="0.25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9" ht="15.75" x14ac:dyDescent="0.25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1:19" ht="15.75" x14ac:dyDescent="0.25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1:19" ht="15.75" x14ac:dyDescent="0.25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1:19" ht="15.75" x14ac:dyDescent="0.25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1:19" ht="15.75" x14ac:dyDescent="0.25">
      <c r="A226" s="10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1:19" ht="15.75" x14ac:dyDescent="0.25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1:19" ht="15.75" x14ac:dyDescent="0.25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1:19" ht="15.75" x14ac:dyDescent="0.25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1:19" ht="15.75" x14ac:dyDescent="0.25">
      <c r="A230" s="10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1:19" ht="15.75" x14ac:dyDescent="0.25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1:19" ht="15.75" x14ac:dyDescent="0.25">
      <c r="A232" s="10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1:19" ht="15.75" x14ac:dyDescent="0.25">
      <c r="A233" s="10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1:19" ht="15.75" x14ac:dyDescent="0.25">
      <c r="A234" s="10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1:19" ht="15.75" x14ac:dyDescent="0.25">
      <c r="A235" s="10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1:19" ht="15.75" x14ac:dyDescent="0.25">
      <c r="A236" s="10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1:19" ht="15.75" x14ac:dyDescent="0.2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1:19" ht="15.75" x14ac:dyDescent="0.25">
      <c r="A238" s="10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1:19" ht="15.75" x14ac:dyDescent="0.25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1:19" ht="15.75" x14ac:dyDescent="0.25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1:19" ht="15.75" x14ac:dyDescent="0.25">
      <c r="A241" s="10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1:19" ht="15.75" x14ac:dyDescent="0.25">
      <c r="A242" s="10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1:19" ht="15.75" x14ac:dyDescent="0.25">
      <c r="A243" s="10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1:19" ht="15.75" x14ac:dyDescent="0.25">
      <c r="A244" s="10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1:19" ht="15.75" x14ac:dyDescent="0.25">
      <c r="A245" s="1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1:19" ht="15.75" x14ac:dyDescent="0.25">
      <c r="A246" s="10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1:19" ht="15.75" x14ac:dyDescent="0.25">
      <c r="A247" s="10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1:19" ht="15.75" x14ac:dyDescent="0.25">
      <c r="A248" s="10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1:19" ht="15.75" x14ac:dyDescent="0.25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1:19" ht="15.75" x14ac:dyDescent="0.25">
      <c r="A250" s="10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1:19" ht="15.75" x14ac:dyDescent="0.25">
      <c r="A251" s="10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1:19" ht="15.75" x14ac:dyDescent="0.25">
      <c r="A252" s="10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1:19" ht="15.75" x14ac:dyDescent="0.25">
      <c r="A253" s="10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1:19" ht="15.75" x14ac:dyDescent="0.25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1:19" ht="15.75" x14ac:dyDescent="0.25">
      <c r="A255" s="10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1:19" ht="15.75" x14ac:dyDescent="0.25">
      <c r="A256" s="10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1:19" ht="15.75" x14ac:dyDescent="0.25">
      <c r="A257" s="10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1:19" ht="15.75" x14ac:dyDescent="0.25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1:19" ht="15.75" x14ac:dyDescent="0.25">
      <c r="A259" s="10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1:19" ht="15.75" x14ac:dyDescent="0.25">
      <c r="A260" s="10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1:19" ht="15.75" x14ac:dyDescent="0.25">
      <c r="A261" s="10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1:19" ht="15.75" x14ac:dyDescent="0.25">
      <c r="A262" s="10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1:19" ht="15.75" x14ac:dyDescent="0.25">
      <c r="A263" s="10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1:19" ht="15.75" x14ac:dyDescent="0.25">
      <c r="A264" s="10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1:19" ht="15.75" x14ac:dyDescent="0.25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1:19" ht="15.75" x14ac:dyDescent="0.25">
      <c r="A266" s="10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1:19" ht="15.75" x14ac:dyDescent="0.25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1:19" ht="15.75" x14ac:dyDescent="0.25">
      <c r="A268" s="10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1:19" ht="15.75" x14ac:dyDescent="0.25">
      <c r="A269" s="10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1:19" ht="15.75" x14ac:dyDescent="0.25">
      <c r="A270" s="10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1:19" ht="15.75" x14ac:dyDescent="0.2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1:19" ht="15.75" x14ac:dyDescent="0.25">
      <c r="A272" s="10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1:19" ht="15.75" x14ac:dyDescent="0.25">
      <c r="A273" s="10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1:19" ht="15.75" x14ac:dyDescent="0.25">
      <c r="A274" s="10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1:19" ht="15.75" x14ac:dyDescent="0.25">
      <c r="A275" s="10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1:19" ht="15.75" x14ac:dyDescent="0.25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1:19" ht="15.75" x14ac:dyDescent="0.25">
      <c r="A277" s="10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1:19" ht="15.75" x14ac:dyDescent="0.25">
      <c r="A278" s="10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1:19" ht="15.75" x14ac:dyDescent="0.25">
      <c r="A279" s="10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1:19" ht="15.75" x14ac:dyDescent="0.25">
      <c r="A280" s="10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1:19" ht="15.75" x14ac:dyDescent="0.25">
      <c r="A281" s="10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1:19" ht="15.75" x14ac:dyDescent="0.25">
      <c r="A282" s="10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1:19" ht="15.75" x14ac:dyDescent="0.25">
      <c r="A283" s="10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1:19" ht="15.75" x14ac:dyDescent="0.25">
      <c r="A284" s="10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1:19" ht="15.75" x14ac:dyDescent="0.25">
      <c r="A285" s="10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1:19" ht="15.75" x14ac:dyDescent="0.25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1:19" ht="15.75" x14ac:dyDescent="0.25">
      <c r="A287" s="10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1:19" ht="15.75" x14ac:dyDescent="0.25">
      <c r="A288" s="10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1:19" ht="15.75" x14ac:dyDescent="0.25">
      <c r="A289" s="10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1:19" ht="15.75" x14ac:dyDescent="0.25">
      <c r="A290" s="10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1:19" ht="15.75" x14ac:dyDescent="0.25">
      <c r="A291" s="10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1:19" ht="15.75" x14ac:dyDescent="0.25">
      <c r="A292" s="10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1:19" ht="15.75" x14ac:dyDescent="0.25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1:19" ht="15.75" x14ac:dyDescent="0.25">
      <c r="A294" s="10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1:19" ht="15.75" x14ac:dyDescent="0.25">
      <c r="A295" s="10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1:19" ht="15.75" x14ac:dyDescent="0.25">
      <c r="A296" s="10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1:19" ht="15.75" x14ac:dyDescent="0.25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1:19" ht="15.75" x14ac:dyDescent="0.25">
      <c r="A298" s="10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1:19" ht="15.75" x14ac:dyDescent="0.25">
      <c r="A299" s="10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1:19" ht="15.75" x14ac:dyDescent="0.25">
      <c r="A300" s="10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1:19" ht="15.75" x14ac:dyDescent="0.25">
      <c r="A301" s="10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1:19" ht="15.75" x14ac:dyDescent="0.25">
      <c r="A302" s="10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1:19" ht="15.75" x14ac:dyDescent="0.25">
      <c r="A303" s="10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1:19" ht="15.75" x14ac:dyDescent="0.25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1:19" ht="15.75" x14ac:dyDescent="0.2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1:19" ht="15.75" x14ac:dyDescent="0.25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1:19" ht="15.75" x14ac:dyDescent="0.25">
      <c r="A307" s="10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1:19" ht="15.75" x14ac:dyDescent="0.25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 spans="1:19" ht="15.75" x14ac:dyDescent="0.25">
      <c r="A309" s="10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1:19" ht="15.75" x14ac:dyDescent="0.25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1:19" ht="15.75" x14ac:dyDescent="0.25">
      <c r="A311" s="10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1:19" ht="15.75" x14ac:dyDescent="0.25">
      <c r="A312" s="10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1:19" ht="15.75" x14ac:dyDescent="0.25">
      <c r="A313" s="10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1:19" ht="15.75" x14ac:dyDescent="0.25">
      <c r="A314" s="10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 spans="1:19" ht="15.75" x14ac:dyDescent="0.25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1:19" ht="15.75" x14ac:dyDescent="0.25">
      <c r="A316" s="10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1:19" ht="15.75" x14ac:dyDescent="0.25">
      <c r="A317" s="10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 spans="1:19" ht="15.75" x14ac:dyDescent="0.25">
      <c r="A318" s="10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 spans="1:19" ht="15.75" x14ac:dyDescent="0.25">
      <c r="A319" s="10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1:19" ht="15.75" x14ac:dyDescent="0.25">
      <c r="A320" s="10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</row>
    <row r="321" spans="1:19" ht="15.75" x14ac:dyDescent="0.25">
      <c r="A321" s="10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 spans="1:19" ht="15.75" x14ac:dyDescent="0.25">
      <c r="A322" s="10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1:19" ht="15.75" x14ac:dyDescent="0.25">
      <c r="A323" s="10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1:19" ht="15.75" x14ac:dyDescent="0.25">
      <c r="A324" s="10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1:19" ht="15.75" x14ac:dyDescent="0.25">
      <c r="A325" s="10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1:19" ht="15.75" x14ac:dyDescent="0.25">
      <c r="A326" s="10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1:19" ht="15.75" x14ac:dyDescent="0.25">
      <c r="A327" s="10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1:19" ht="15.75" x14ac:dyDescent="0.25">
      <c r="A328" s="10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1:19" ht="15.75" x14ac:dyDescent="0.25">
      <c r="A329" s="10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1:19" ht="15.75" x14ac:dyDescent="0.25">
      <c r="A330" s="10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1:19" ht="15.75" x14ac:dyDescent="0.25">
      <c r="A331" s="10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1:19" ht="15.75" x14ac:dyDescent="0.25">
      <c r="A332" s="1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1:19" ht="15.75" x14ac:dyDescent="0.25">
      <c r="A333" s="1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1:19" ht="15.75" x14ac:dyDescent="0.25">
      <c r="A334" s="1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1:19" ht="15.75" x14ac:dyDescent="0.25">
      <c r="A335" s="1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1:19" ht="15.75" x14ac:dyDescent="0.25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1:19" ht="15.75" x14ac:dyDescent="0.25">
      <c r="A337" s="10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1:19" ht="15.75" x14ac:dyDescent="0.25">
      <c r="A338" s="10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1:19" ht="15.75" x14ac:dyDescent="0.25">
      <c r="A339" s="10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1:19" ht="15.75" x14ac:dyDescent="0.25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1:19" ht="15.75" x14ac:dyDescent="0.25">
      <c r="A341" s="10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1:19" ht="15.75" x14ac:dyDescent="0.25">
      <c r="A342" s="10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1:19" ht="15.75" x14ac:dyDescent="0.25">
      <c r="A343" s="10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1:19" ht="15.75" x14ac:dyDescent="0.25">
      <c r="A344" s="10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1:19" ht="15.75" x14ac:dyDescent="0.25">
      <c r="A345" s="10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1:19" ht="15.75" x14ac:dyDescent="0.25">
      <c r="A346" s="10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1:19" ht="15.75" x14ac:dyDescent="0.25">
      <c r="A347" s="10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1:19" ht="15.75" x14ac:dyDescent="0.25">
      <c r="A348" s="10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1:19" ht="15.75" x14ac:dyDescent="0.25">
      <c r="A349" s="10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1:19" ht="15.75" x14ac:dyDescent="0.25">
      <c r="A350" s="10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1:19" ht="15.75" x14ac:dyDescent="0.25">
      <c r="A351" s="10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1:19" ht="15.75" x14ac:dyDescent="0.25">
      <c r="A352" s="10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1:19" ht="15.75" x14ac:dyDescent="0.25">
      <c r="A353" s="10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1:19" ht="15.75" x14ac:dyDescent="0.25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1:19" ht="15.75" x14ac:dyDescent="0.25">
      <c r="A355" s="10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1:19" ht="15.75" x14ac:dyDescent="0.25">
      <c r="A356" s="10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1:19" ht="15.75" x14ac:dyDescent="0.25">
      <c r="A357" s="10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1:19" ht="15.75" x14ac:dyDescent="0.25">
      <c r="A358" s="10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1:19" ht="15.75" x14ac:dyDescent="0.25">
      <c r="A359" s="10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1:19" ht="15.75" x14ac:dyDescent="0.25">
      <c r="A360" s="10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1:19" ht="15.75" x14ac:dyDescent="0.25">
      <c r="A361" s="10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1:19" ht="15.75" x14ac:dyDescent="0.25">
      <c r="A362" s="10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1:19" ht="15.75" x14ac:dyDescent="0.25">
      <c r="A363" s="10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1:19" ht="15.75" x14ac:dyDescent="0.25">
      <c r="A364" s="10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1:19" ht="15.75" x14ac:dyDescent="0.25">
      <c r="A365" s="10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1:19" ht="15.75" x14ac:dyDescent="0.25">
      <c r="A366" s="10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1:19" ht="15.75" x14ac:dyDescent="0.25">
      <c r="A367" s="10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1:19" ht="15.75" x14ac:dyDescent="0.25">
      <c r="A368" s="10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1:19" ht="15.75" x14ac:dyDescent="0.25">
      <c r="A369" s="10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1:19" ht="15.75" x14ac:dyDescent="0.25">
      <c r="A370" s="10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1:19" ht="15.75" x14ac:dyDescent="0.25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1:19" ht="15.75" x14ac:dyDescent="0.25">
      <c r="A372" s="10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1:19" ht="15.75" x14ac:dyDescent="0.25">
      <c r="A373" s="10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1:19" ht="15.75" x14ac:dyDescent="0.25">
      <c r="A374" s="10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1:19" ht="15.75" x14ac:dyDescent="0.25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1:19" ht="15.75" x14ac:dyDescent="0.25">
      <c r="A376" s="10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1:19" ht="15.75" x14ac:dyDescent="0.25">
      <c r="A377" s="10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1:19" ht="15.75" x14ac:dyDescent="0.25">
      <c r="A378" s="10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1:19" ht="15.75" x14ac:dyDescent="0.25">
      <c r="A379" s="10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1:19" ht="15.75" x14ac:dyDescent="0.25">
      <c r="A380" s="10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1:19" ht="15.75" x14ac:dyDescent="0.25">
      <c r="A381" s="10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1:19" ht="15.75" x14ac:dyDescent="0.25">
      <c r="A382" s="10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1:19" ht="15.75" x14ac:dyDescent="0.2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1:19" ht="15.75" x14ac:dyDescent="0.25">
      <c r="A384" s="10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1:19" ht="15.75" x14ac:dyDescent="0.25">
      <c r="A385" s="10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1:19" ht="15.75" x14ac:dyDescent="0.25">
      <c r="A386" s="10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1:19" ht="15.75" x14ac:dyDescent="0.25">
      <c r="A387" s="10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1:19" ht="15.75" x14ac:dyDescent="0.25">
      <c r="A388" s="10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1:19" ht="15.75" x14ac:dyDescent="0.25">
      <c r="A389" s="10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1:19" ht="15.75" x14ac:dyDescent="0.25">
      <c r="A390" s="10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1:19" ht="15.75" x14ac:dyDescent="0.25">
      <c r="A391" s="10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1:19" ht="15.75" x14ac:dyDescent="0.25">
      <c r="A392" s="10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 spans="1:19" ht="15.75" x14ac:dyDescent="0.25">
      <c r="A393" s="10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1:19" ht="15.75" x14ac:dyDescent="0.25">
      <c r="A394" s="10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1:19" ht="15.75" x14ac:dyDescent="0.25">
      <c r="A395" s="10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1:19" ht="15.75" x14ac:dyDescent="0.25">
      <c r="A396" s="10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1:19" ht="15.75" x14ac:dyDescent="0.25">
      <c r="A397" s="10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 spans="1:19" ht="15.75" x14ac:dyDescent="0.25">
      <c r="A398" s="10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 spans="1:19" ht="15.75" x14ac:dyDescent="0.25">
      <c r="A399" s="10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1:19" ht="15.75" x14ac:dyDescent="0.25">
      <c r="A400" s="10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1:19" ht="15.75" x14ac:dyDescent="0.25">
      <c r="A401" s="10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1:19" ht="15.75" x14ac:dyDescent="0.25">
      <c r="A402" s="10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1:19" ht="15.75" x14ac:dyDescent="0.25">
      <c r="A403" s="10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1:19" ht="15.75" x14ac:dyDescent="0.25">
      <c r="A404" s="10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 spans="1:19" ht="15.75" x14ac:dyDescent="0.25">
      <c r="A405" s="10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1:19" ht="15.75" x14ac:dyDescent="0.25">
      <c r="A406" s="10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1:19" ht="15.75" x14ac:dyDescent="0.25">
      <c r="A407" s="10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1:19" ht="15.75" x14ac:dyDescent="0.25">
      <c r="A408" s="10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1:19" ht="15.75" x14ac:dyDescent="0.25">
      <c r="A409" s="10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1:19" ht="15.75" x14ac:dyDescent="0.25">
      <c r="A410" s="10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 spans="1:19" ht="15.75" x14ac:dyDescent="0.25">
      <c r="A411" s="10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1:19" ht="15.75" x14ac:dyDescent="0.25">
      <c r="A412" s="10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1:19" ht="15.75" x14ac:dyDescent="0.25">
      <c r="A413" s="10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1:19" ht="15.75" x14ac:dyDescent="0.25">
      <c r="A414" s="10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1:19" ht="15.75" x14ac:dyDescent="0.25">
      <c r="A415" s="10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1:19" ht="15.75" x14ac:dyDescent="0.25">
      <c r="A416" s="10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 spans="1:19" ht="15.75" x14ac:dyDescent="0.2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1:19" ht="15.75" x14ac:dyDescent="0.25">
      <c r="A418" s="10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1:19" ht="15.75" x14ac:dyDescent="0.25">
      <c r="A419" s="10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 spans="1:19" ht="15.75" x14ac:dyDescent="0.25">
      <c r="A420" s="10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1:19" ht="15.75" x14ac:dyDescent="0.25">
      <c r="A421" s="10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 spans="1:19" ht="15.75" x14ac:dyDescent="0.25">
      <c r="A422" s="10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</row>
    <row r="423" spans="1:19" ht="15.75" x14ac:dyDescent="0.25">
      <c r="A423" s="10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 spans="1:19" ht="15.75" x14ac:dyDescent="0.25">
      <c r="A424" s="10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1:19" ht="15.75" x14ac:dyDescent="0.25">
      <c r="A425" s="10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 spans="1:19" ht="15.75" x14ac:dyDescent="0.25">
      <c r="A426" s="10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 spans="1:19" ht="15.75" x14ac:dyDescent="0.25">
      <c r="A427" s="10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</row>
    <row r="428" spans="1:19" ht="15.75" x14ac:dyDescent="0.25">
      <c r="A428" s="10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</row>
    <row r="429" spans="1:19" ht="15.75" x14ac:dyDescent="0.25">
      <c r="A429" s="10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1:19" ht="15.75" x14ac:dyDescent="0.25">
      <c r="A430" s="10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1:19" ht="15.75" x14ac:dyDescent="0.25">
      <c r="A431" s="10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 spans="1:19" ht="15.75" x14ac:dyDescent="0.25">
      <c r="A432" s="10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1:19" ht="15.75" x14ac:dyDescent="0.25">
      <c r="A433" s="10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 spans="1:19" ht="15.75" x14ac:dyDescent="0.25">
      <c r="A434" s="10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</row>
    <row r="435" spans="1:19" ht="15.75" x14ac:dyDescent="0.25">
      <c r="A435" s="10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 spans="1:19" ht="15.75" x14ac:dyDescent="0.25">
      <c r="A436" s="10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1:19" ht="15.75" x14ac:dyDescent="0.25">
      <c r="A437" s="10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 spans="1:19" ht="15.75" x14ac:dyDescent="0.25">
      <c r="A438" s="10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1:19" ht="15.75" x14ac:dyDescent="0.25">
      <c r="A439" s="10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 spans="1:19" ht="15.75" x14ac:dyDescent="0.25">
      <c r="A440" s="10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</row>
    <row r="441" spans="1:19" ht="15.75" x14ac:dyDescent="0.25">
      <c r="A441" s="10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 spans="1:19" ht="15.75" x14ac:dyDescent="0.25">
      <c r="A442" s="10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</row>
    <row r="443" spans="1:19" ht="15.75" x14ac:dyDescent="0.25">
      <c r="A443" s="10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 spans="1:19" ht="15.75" x14ac:dyDescent="0.25">
      <c r="A444" s="10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</row>
    <row r="445" spans="1:19" ht="15.75" x14ac:dyDescent="0.25">
      <c r="A445" s="10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 spans="1:19" ht="15.75" x14ac:dyDescent="0.25">
      <c r="A446" s="10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</row>
    <row r="447" spans="1:19" ht="15.75" x14ac:dyDescent="0.25">
      <c r="A447" s="10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 spans="1:19" ht="15.75" x14ac:dyDescent="0.25">
      <c r="A448" s="10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</row>
    <row r="449" spans="1:19" ht="15.75" x14ac:dyDescent="0.25">
      <c r="A449" s="10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 spans="1:19" ht="15.75" x14ac:dyDescent="0.25">
      <c r="A450" s="10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</row>
    <row r="451" spans="1:19" ht="15.75" x14ac:dyDescent="0.2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1:19" ht="15.75" x14ac:dyDescent="0.25">
      <c r="A452" s="10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1:19" ht="15.75" x14ac:dyDescent="0.25">
      <c r="A453" s="10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1:19" ht="15.75" x14ac:dyDescent="0.25">
      <c r="A454" s="10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1:19" ht="15.75" x14ac:dyDescent="0.25">
      <c r="A455" s="10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1:19" ht="15.75" x14ac:dyDescent="0.25">
      <c r="A456" s="10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1:19" ht="15.75" x14ac:dyDescent="0.25">
      <c r="A457" s="10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1:19" ht="15.75" x14ac:dyDescent="0.25">
      <c r="A458" s="10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1:19" ht="15.75" x14ac:dyDescent="0.25">
      <c r="A459" s="10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1:19" ht="15.75" x14ac:dyDescent="0.25">
      <c r="A460" s="10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 spans="1:19" ht="15.75" x14ac:dyDescent="0.25">
      <c r="A461" s="10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1:19" ht="15.75" x14ac:dyDescent="0.25">
      <c r="A462" s="10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 spans="1:19" ht="15.75" x14ac:dyDescent="0.25">
      <c r="A463" s="10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1:19" ht="15.75" x14ac:dyDescent="0.25">
      <c r="A464" s="10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 spans="1:19" ht="15.75" x14ac:dyDescent="0.25">
      <c r="A465" s="10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1:19" ht="15.75" x14ac:dyDescent="0.25">
      <c r="A466" s="10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 spans="1:19" ht="15.75" x14ac:dyDescent="0.25">
      <c r="A467" s="10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1:19" ht="15.75" x14ac:dyDescent="0.25">
      <c r="A468" s="10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1:19" ht="15.75" x14ac:dyDescent="0.25">
      <c r="A469" s="10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1:19" ht="15.75" x14ac:dyDescent="0.25">
      <c r="A470" s="10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 spans="1:19" ht="15.75" x14ac:dyDescent="0.25">
      <c r="A471" s="10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1:19" ht="15.75" x14ac:dyDescent="0.25">
      <c r="A472" s="10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 spans="1:19" ht="15.75" x14ac:dyDescent="0.25">
      <c r="A473" s="10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1:19" ht="15.75" x14ac:dyDescent="0.25">
      <c r="A474" s="10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 spans="1:19" ht="15.75" x14ac:dyDescent="0.25">
      <c r="A475" s="10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1:19" ht="15.75" x14ac:dyDescent="0.25">
      <c r="A476" s="10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 spans="1:19" ht="15.75" x14ac:dyDescent="0.25">
      <c r="A477" s="10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1:19" ht="15.75" x14ac:dyDescent="0.25">
      <c r="A478" s="10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 spans="1:19" ht="15.75" x14ac:dyDescent="0.25">
      <c r="A479" s="10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1:19" ht="15.75" x14ac:dyDescent="0.25">
      <c r="A480" s="10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 spans="1:19" ht="15.75" x14ac:dyDescent="0.25">
      <c r="A481" s="10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1:19" ht="15.75" x14ac:dyDescent="0.25">
      <c r="A482" s="10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 spans="1:19" ht="15.75" x14ac:dyDescent="0.25">
      <c r="A483" s="10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1:19" ht="15.75" x14ac:dyDescent="0.25">
      <c r="A484" s="10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 spans="1:19" ht="15.75" x14ac:dyDescent="0.25">
      <c r="A485" s="10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1:19" ht="15.75" x14ac:dyDescent="0.25">
      <c r="A486" s="10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 spans="1:19" ht="15.75" x14ac:dyDescent="0.25">
      <c r="A487" s="10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1:19" ht="15.75" x14ac:dyDescent="0.25">
      <c r="A488" s="10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 spans="1:19" ht="15.75" x14ac:dyDescent="0.25">
      <c r="A489" s="10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1:19" ht="15.75" x14ac:dyDescent="0.25">
      <c r="A490" s="10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 spans="1:19" ht="15.75" x14ac:dyDescent="0.25">
      <c r="A491" s="10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1:19" ht="15.75" x14ac:dyDescent="0.25">
      <c r="A492" s="10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 spans="1:19" ht="15.75" x14ac:dyDescent="0.25">
      <c r="A493" s="10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1:19" ht="15.75" x14ac:dyDescent="0.25">
      <c r="A494" s="10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 spans="1:19" ht="15.75" x14ac:dyDescent="0.25">
      <c r="A495" s="10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1:19" ht="15.75" x14ac:dyDescent="0.25">
      <c r="A496" s="10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 spans="1:19" ht="15.75" x14ac:dyDescent="0.25">
      <c r="A497" s="10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1:19" ht="15.75" x14ac:dyDescent="0.25">
      <c r="A498" s="10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 spans="1:19" ht="15.75" x14ac:dyDescent="0.25">
      <c r="A499" s="10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1:19" ht="15.75" x14ac:dyDescent="0.25">
      <c r="A500" s="10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 spans="1:19" ht="15.75" x14ac:dyDescent="0.25">
      <c r="A501" s="10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1:19" ht="15.75" x14ac:dyDescent="0.25">
      <c r="A502" s="10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 spans="1:19" ht="15.75" x14ac:dyDescent="0.25">
      <c r="A503" s="10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1:19" ht="15.75" x14ac:dyDescent="0.25">
      <c r="A504" s="10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 spans="1:19" ht="15.75" x14ac:dyDescent="0.25">
      <c r="A505" s="10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1:19" ht="15.75" x14ac:dyDescent="0.25">
      <c r="A506" s="10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 spans="1:19" ht="15.75" x14ac:dyDescent="0.25">
      <c r="A507" s="10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1:19" ht="15.75" x14ac:dyDescent="0.25">
      <c r="A508" s="10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 spans="1:19" ht="15.75" x14ac:dyDescent="0.25">
      <c r="A509" s="10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1:19" ht="15.75" x14ac:dyDescent="0.25">
      <c r="A510" s="10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 spans="1:19" ht="15.75" x14ac:dyDescent="0.25">
      <c r="A511" s="10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1:19" ht="15.75" x14ac:dyDescent="0.25">
      <c r="A512" s="10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 spans="1:19" ht="15.75" x14ac:dyDescent="0.25">
      <c r="A513" s="10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1:19" ht="15.75" x14ac:dyDescent="0.25">
      <c r="A514" s="10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 spans="1:19" ht="15.75" x14ac:dyDescent="0.25">
      <c r="A515" s="10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1:19" ht="15.75" x14ac:dyDescent="0.25">
      <c r="A516" s="10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 spans="1:19" ht="15.75" x14ac:dyDescent="0.25">
      <c r="A517" s="10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1:19" ht="15.75" x14ac:dyDescent="0.25">
      <c r="A518" s="10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 spans="1:19" ht="15.75" x14ac:dyDescent="0.25">
      <c r="A519" s="10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1:19" ht="15.75" x14ac:dyDescent="0.25">
      <c r="A520" s="10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 spans="1:19" ht="15.75" x14ac:dyDescent="0.25">
      <c r="A521" s="10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 spans="1:19" ht="15.75" x14ac:dyDescent="0.25">
      <c r="A522" s="10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</row>
    <row r="523" spans="1:19" ht="15.75" x14ac:dyDescent="0.25">
      <c r="A523" s="10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 spans="1:19" ht="15.75" x14ac:dyDescent="0.25">
      <c r="A524" s="10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</row>
    <row r="525" spans="1:19" ht="15.75" x14ac:dyDescent="0.25">
      <c r="A525" s="10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 spans="1:19" ht="15.75" x14ac:dyDescent="0.25">
      <c r="A526" s="10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</row>
    <row r="527" spans="1:19" ht="15.75" x14ac:dyDescent="0.25">
      <c r="A527" s="10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 spans="1:19" ht="15.75" x14ac:dyDescent="0.25">
      <c r="A528" s="10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</row>
    <row r="529" spans="1:19" ht="15.75" x14ac:dyDescent="0.25">
      <c r="A529" s="10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 spans="1:19" ht="15.75" x14ac:dyDescent="0.25">
      <c r="A530" s="10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</row>
    <row r="531" spans="1:19" ht="15.75" x14ac:dyDescent="0.25">
      <c r="A531" s="10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 spans="1:19" ht="15.75" x14ac:dyDescent="0.25">
      <c r="A532" s="10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</row>
    <row r="533" spans="1:19" ht="15.75" x14ac:dyDescent="0.25">
      <c r="A533" s="10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 spans="1:19" ht="15.75" x14ac:dyDescent="0.25">
      <c r="A534" s="10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</row>
    <row r="535" spans="1:19" ht="15.75" x14ac:dyDescent="0.25">
      <c r="A535" s="10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 spans="1:19" ht="15.75" x14ac:dyDescent="0.25">
      <c r="A536" s="10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</row>
    <row r="537" spans="1:19" ht="15.75" x14ac:dyDescent="0.25">
      <c r="A537" s="10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 spans="1:19" ht="15.75" x14ac:dyDescent="0.25">
      <c r="A538" s="10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</row>
    <row r="539" spans="1:19" ht="15.75" x14ac:dyDescent="0.25">
      <c r="A539" s="10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 spans="1:19" ht="15.75" x14ac:dyDescent="0.25">
      <c r="A540" s="10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</row>
    <row r="541" spans="1:19" ht="15.75" x14ac:dyDescent="0.25">
      <c r="A541" s="10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 spans="1:19" ht="15.75" x14ac:dyDescent="0.25">
      <c r="A542" s="10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</row>
    <row r="543" spans="1:19" ht="15.75" x14ac:dyDescent="0.25">
      <c r="A543" s="10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 spans="1:19" ht="15.75" x14ac:dyDescent="0.25">
      <c r="A544" s="10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</row>
    <row r="545" spans="1:19" ht="15.75" x14ac:dyDescent="0.25">
      <c r="A545" s="10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 spans="1:19" ht="15.75" x14ac:dyDescent="0.25">
      <c r="A546" s="10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</row>
    <row r="547" spans="1:19" ht="15.75" x14ac:dyDescent="0.25">
      <c r="A547" s="10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 spans="1:19" ht="15.75" x14ac:dyDescent="0.25">
      <c r="A548" s="10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</row>
    <row r="549" spans="1:19" ht="15.75" x14ac:dyDescent="0.25">
      <c r="A549" s="10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 spans="1:19" ht="15.75" x14ac:dyDescent="0.25">
      <c r="A550" s="10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</row>
    <row r="551" spans="1:19" ht="15.75" x14ac:dyDescent="0.25">
      <c r="A551" s="10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 spans="1:19" ht="15.75" x14ac:dyDescent="0.25">
      <c r="A552" s="10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</row>
    <row r="553" spans="1:19" ht="15.75" x14ac:dyDescent="0.25">
      <c r="A553" s="10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 spans="1:19" ht="15.75" x14ac:dyDescent="0.25">
      <c r="A554" s="10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</row>
    <row r="555" spans="1:19" ht="15.75" x14ac:dyDescent="0.25">
      <c r="A555" s="10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 spans="1:19" ht="15.75" x14ac:dyDescent="0.25">
      <c r="A556" s="10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</row>
    <row r="557" spans="1:19" ht="15.75" x14ac:dyDescent="0.25">
      <c r="A557" s="10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 spans="1:19" ht="15.75" x14ac:dyDescent="0.25">
      <c r="A558" s="10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</row>
    <row r="559" spans="1:19" ht="15.75" x14ac:dyDescent="0.25">
      <c r="A559" s="10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 spans="1:19" ht="15.75" x14ac:dyDescent="0.25">
      <c r="A560" s="10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</row>
    <row r="561" spans="1:19" ht="15.75" x14ac:dyDescent="0.25">
      <c r="A561" s="10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 spans="1:19" ht="15.75" x14ac:dyDescent="0.25">
      <c r="A562" s="10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</row>
    <row r="563" spans="1:19" ht="15.75" x14ac:dyDescent="0.25">
      <c r="A563" s="10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 spans="1:19" ht="15.75" x14ac:dyDescent="0.25">
      <c r="A564" s="10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</row>
    <row r="565" spans="1:19" ht="15.75" x14ac:dyDescent="0.25">
      <c r="A565" s="10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</row>
    <row r="566" spans="1:19" ht="15.75" x14ac:dyDescent="0.25">
      <c r="A566" s="10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</row>
    <row r="567" spans="1:19" ht="15.75" x14ac:dyDescent="0.25">
      <c r="A567" s="10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 spans="1:19" ht="15.75" x14ac:dyDescent="0.25">
      <c r="A568" s="10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</row>
    <row r="569" spans="1:19" ht="15.75" x14ac:dyDescent="0.25">
      <c r="A569" s="10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 spans="1:19" ht="15.75" x14ac:dyDescent="0.25">
      <c r="A570" s="10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</row>
    <row r="571" spans="1:19" ht="15.75" x14ac:dyDescent="0.25">
      <c r="A571" s="10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 spans="1:19" ht="15.75" x14ac:dyDescent="0.25">
      <c r="A572" s="10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</row>
    <row r="573" spans="1:19" ht="15.75" x14ac:dyDescent="0.25">
      <c r="A573" s="10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 spans="1:19" ht="15.75" x14ac:dyDescent="0.25">
      <c r="A574" s="10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</row>
    <row r="575" spans="1:19" ht="15.75" x14ac:dyDescent="0.25">
      <c r="A575" s="10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 spans="1:19" ht="15.75" x14ac:dyDescent="0.25">
      <c r="A576" s="10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</row>
    <row r="577" spans="1:19" ht="15.75" x14ac:dyDescent="0.25">
      <c r="A577" s="10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1:19" ht="15.75" x14ac:dyDescent="0.25">
      <c r="A578" s="10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</row>
    <row r="579" spans="1:19" ht="15.75" x14ac:dyDescent="0.25">
      <c r="A579" s="10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 spans="1:19" ht="15.75" x14ac:dyDescent="0.25">
      <c r="A580" s="10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</row>
    <row r="581" spans="1:19" ht="15.75" x14ac:dyDescent="0.25">
      <c r="A581" s="10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 spans="1:19" ht="15.75" x14ac:dyDescent="0.25">
      <c r="A582" s="10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</row>
    <row r="583" spans="1:19" ht="15.75" x14ac:dyDescent="0.25">
      <c r="A583" s="10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 spans="1:19" ht="15.75" x14ac:dyDescent="0.25">
      <c r="A584" s="10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</row>
    <row r="585" spans="1:19" ht="15.75" x14ac:dyDescent="0.25">
      <c r="A585" s="10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 spans="1:19" ht="15.75" x14ac:dyDescent="0.25">
      <c r="A586" s="10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</row>
    <row r="587" spans="1:19" ht="15.75" x14ac:dyDescent="0.25">
      <c r="A587" s="10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 spans="1:19" ht="15.75" x14ac:dyDescent="0.25">
      <c r="A588" s="10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</row>
    <row r="589" spans="1:19" ht="15.75" x14ac:dyDescent="0.25">
      <c r="A589" s="10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 spans="1:19" ht="15.75" x14ac:dyDescent="0.25">
      <c r="A590" s="10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</row>
    <row r="591" spans="1:19" ht="15.75" x14ac:dyDescent="0.25">
      <c r="A591" s="10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</row>
    <row r="592" spans="1:19" ht="15.75" x14ac:dyDescent="0.25">
      <c r="A592" s="10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</row>
    <row r="593" spans="1:19" ht="15.75" x14ac:dyDescent="0.25">
      <c r="A593" s="10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</row>
    <row r="594" spans="1:19" ht="15.75" x14ac:dyDescent="0.25">
      <c r="A594" s="10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</row>
    <row r="595" spans="1:19" ht="15.75" x14ac:dyDescent="0.25">
      <c r="A595" s="10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</row>
    <row r="596" spans="1:19" ht="15.75" x14ac:dyDescent="0.25">
      <c r="A596" s="10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</row>
    <row r="597" spans="1:19" ht="15.75" x14ac:dyDescent="0.2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</row>
    <row r="598" spans="1:19" ht="15.75" x14ac:dyDescent="0.25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</row>
    <row r="599" spans="1:19" ht="15.75" x14ac:dyDescent="0.25">
      <c r="A599" s="10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</row>
    <row r="600" spans="1:19" ht="15.75" x14ac:dyDescent="0.25">
      <c r="A600" s="10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</row>
    <row r="601" spans="1:19" ht="15.75" x14ac:dyDescent="0.25">
      <c r="A601" s="10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</row>
    <row r="602" spans="1:19" ht="15.75" x14ac:dyDescent="0.25">
      <c r="A602" s="10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</row>
    <row r="603" spans="1:19" ht="15.75" x14ac:dyDescent="0.25">
      <c r="A603" s="10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</row>
    <row r="604" spans="1:19" ht="15.75" x14ac:dyDescent="0.25">
      <c r="A604" s="10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</row>
    <row r="605" spans="1:19" ht="15.75" x14ac:dyDescent="0.25">
      <c r="A605" s="10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</row>
    <row r="606" spans="1:19" ht="15.75" x14ac:dyDescent="0.25">
      <c r="A606" s="10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</row>
    <row r="607" spans="1:19" ht="15.75" x14ac:dyDescent="0.25">
      <c r="A607" s="10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</row>
    <row r="608" spans="1:19" ht="15.75" x14ac:dyDescent="0.25">
      <c r="A608" s="10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</row>
    <row r="609" spans="1:19" ht="15.75" x14ac:dyDescent="0.25">
      <c r="A609" s="10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</row>
    <row r="610" spans="1:19" ht="15.75" x14ac:dyDescent="0.25">
      <c r="A610" s="10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</row>
    <row r="611" spans="1:19" ht="15.75" x14ac:dyDescent="0.25">
      <c r="A611" s="10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</row>
    <row r="612" spans="1:19" ht="15.75" x14ac:dyDescent="0.25">
      <c r="A612" s="10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</row>
    <row r="613" spans="1:19" ht="15.75" x14ac:dyDescent="0.25">
      <c r="A613" s="10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</row>
    <row r="614" spans="1:19" ht="15.75" x14ac:dyDescent="0.25">
      <c r="A614" s="10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</row>
    <row r="615" spans="1:19" ht="15.75" x14ac:dyDescent="0.25">
      <c r="A615" s="10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</row>
    <row r="616" spans="1:19" ht="15.75" x14ac:dyDescent="0.25">
      <c r="A616" s="10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</row>
    <row r="617" spans="1:19" ht="15.75" x14ac:dyDescent="0.25">
      <c r="A617" s="10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</row>
    <row r="618" spans="1:19" ht="15.75" x14ac:dyDescent="0.25">
      <c r="A618" s="10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</row>
    <row r="619" spans="1:19" ht="15.75" x14ac:dyDescent="0.25">
      <c r="A619" s="10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</row>
    <row r="620" spans="1:19" ht="15.75" x14ac:dyDescent="0.25">
      <c r="A620" s="10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</row>
    <row r="621" spans="1:19" ht="15.75" x14ac:dyDescent="0.25">
      <c r="A621" s="10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</row>
    <row r="622" spans="1:19" ht="15.75" x14ac:dyDescent="0.25">
      <c r="A622" s="10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</row>
    <row r="623" spans="1:19" ht="15.75" x14ac:dyDescent="0.25">
      <c r="A623" s="10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</row>
    <row r="624" spans="1:19" ht="15.75" x14ac:dyDescent="0.25">
      <c r="A624" s="10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</row>
    <row r="625" spans="1:19" ht="15.75" x14ac:dyDescent="0.25">
      <c r="A625" s="10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</row>
    <row r="626" spans="1:19" ht="15.75" x14ac:dyDescent="0.25">
      <c r="A626" s="10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</row>
    <row r="627" spans="1:19" ht="15.75" x14ac:dyDescent="0.25">
      <c r="A627" s="10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</row>
    <row r="628" spans="1:19" ht="15.75" x14ac:dyDescent="0.25">
      <c r="A628" s="10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</row>
    <row r="629" spans="1:19" ht="15.75" x14ac:dyDescent="0.25">
      <c r="A629" s="10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</row>
    <row r="630" spans="1:19" ht="15.75" x14ac:dyDescent="0.25">
      <c r="A630" s="10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</row>
    <row r="631" spans="1:19" ht="15.75" x14ac:dyDescent="0.2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</row>
    <row r="632" spans="1:19" ht="15.75" x14ac:dyDescent="0.25">
      <c r="A632" s="10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</row>
    <row r="633" spans="1:19" ht="15.75" x14ac:dyDescent="0.25">
      <c r="A633" s="10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</row>
    <row r="634" spans="1:19" ht="15.75" x14ac:dyDescent="0.25">
      <c r="A634" s="10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</row>
    <row r="635" spans="1:19" ht="15.75" x14ac:dyDescent="0.25">
      <c r="A635" s="10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</row>
    <row r="636" spans="1:19" ht="15.75" x14ac:dyDescent="0.25">
      <c r="A636" s="10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</row>
    <row r="637" spans="1:19" ht="15.75" x14ac:dyDescent="0.25">
      <c r="A637" s="10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</row>
    <row r="638" spans="1:19" ht="15.75" x14ac:dyDescent="0.25">
      <c r="A638" s="10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</row>
    <row r="639" spans="1:19" ht="15.75" x14ac:dyDescent="0.25">
      <c r="A639" s="10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</row>
    <row r="640" spans="1:19" ht="15.75" x14ac:dyDescent="0.25">
      <c r="A640" s="10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</row>
    <row r="641" spans="1:19" ht="15.75" x14ac:dyDescent="0.25">
      <c r="A641" s="10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</row>
    <row r="642" spans="1:19" ht="15.75" x14ac:dyDescent="0.25">
      <c r="A642" s="10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</row>
    <row r="643" spans="1:19" ht="15.75" x14ac:dyDescent="0.25">
      <c r="A643" s="10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</row>
    <row r="644" spans="1:19" ht="15.75" x14ac:dyDescent="0.25">
      <c r="A644" s="10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</row>
    <row r="645" spans="1:19" ht="15.75" x14ac:dyDescent="0.25">
      <c r="A645" s="10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</row>
    <row r="646" spans="1:19" ht="15.75" x14ac:dyDescent="0.25">
      <c r="A646" s="10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</row>
    <row r="647" spans="1:19" ht="15.75" x14ac:dyDescent="0.25">
      <c r="A647" s="10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</row>
    <row r="648" spans="1:19" ht="15.75" x14ac:dyDescent="0.25">
      <c r="A648" s="10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</row>
    <row r="649" spans="1:19" ht="15.75" x14ac:dyDescent="0.25">
      <c r="A649" s="10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</row>
    <row r="650" spans="1:19" ht="15.75" x14ac:dyDescent="0.25">
      <c r="A650" s="10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</row>
    <row r="651" spans="1:19" ht="15.75" x14ac:dyDescent="0.25">
      <c r="A651" s="10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</row>
    <row r="652" spans="1:19" ht="15.75" x14ac:dyDescent="0.25">
      <c r="A652" s="10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</row>
    <row r="653" spans="1:19" ht="15.75" x14ac:dyDescent="0.25">
      <c r="A653" s="10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</row>
    <row r="654" spans="1:19" ht="15.75" x14ac:dyDescent="0.25">
      <c r="A654" s="10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</row>
    <row r="655" spans="1:19" ht="15.75" x14ac:dyDescent="0.25">
      <c r="A655" s="10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</row>
    <row r="656" spans="1:19" ht="15.75" x14ac:dyDescent="0.25">
      <c r="A656" s="10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</row>
    <row r="657" spans="1:19" ht="15.75" x14ac:dyDescent="0.25">
      <c r="A657" s="10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</row>
    <row r="658" spans="1:19" ht="15.75" x14ac:dyDescent="0.25">
      <c r="A658" s="10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</row>
    <row r="659" spans="1:19" ht="15.75" x14ac:dyDescent="0.25">
      <c r="A659" s="10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</row>
    <row r="660" spans="1:19" ht="15.75" x14ac:dyDescent="0.25">
      <c r="A660" s="10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</row>
    <row r="661" spans="1:19" ht="15.75" x14ac:dyDescent="0.25">
      <c r="A661" s="10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</row>
    <row r="662" spans="1:19" ht="15.75" x14ac:dyDescent="0.25">
      <c r="A662" s="10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</row>
    <row r="663" spans="1:19" ht="15.75" x14ac:dyDescent="0.25">
      <c r="A663" s="10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</row>
    <row r="664" spans="1:19" ht="15.75" x14ac:dyDescent="0.25">
      <c r="A664" s="10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</row>
    <row r="665" spans="1:19" ht="15.75" x14ac:dyDescent="0.2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</row>
    <row r="666" spans="1:19" ht="15.75" x14ac:dyDescent="0.25">
      <c r="A666" s="10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</row>
    <row r="667" spans="1:19" ht="15.75" x14ac:dyDescent="0.25">
      <c r="A667" s="10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</row>
    <row r="668" spans="1:19" ht="15.75" x14ac:dyDescent="0.25">
      <c r="A668" s="10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</row>
    <row r="669" spans="1:19" ht="15.75" x14ac:dyDescent="0.25">
      <c r="A669" s="10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</row>
    <row r="670" spans="1:19" ht="15.75" x14ac:dyDescent="0.25">
      <c r="A670" s="10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</row>
    <row r="671" spans="1:19" ht="15.75" x14ac:dyDescent="0.25">
      <c r="A671" s="10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</row>
    <row r="672" spans="1:19" ht="15.75" x14ac:dyDescent="0.25">
      <c r="A672" s="10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</row>
    <row r="673" spans="1:19" ht="15.75" x14ac:dyDescent="0.25">
      <c r="A673" s="10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</row>
    <row r="674" spans="1:19" ht="15.75" x14ac:dyDescent="0.25">
      <c r="A674" s="10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</row>
    <row r="675" spans="1:19" ht="15.75" x14ac:dyDescent="0.25">
      <c r="A675" s="10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</row>
    <row r="676" spans="1:19" ht="15.75" x14ac:dyDescent="0.25">
      <c r="A676" s="10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</row>
    <row r="677" spans="1:19" ht="15.75" x14ac:dyDescent="0.25">
      <c r="A677" s="10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</row>
    <row r="678" spans="1:19" ht="15.75" x14ac:dyDescent="0.25">
      <c r="A678" s="10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</row>
    <row r="679" spans="1:19" ht="15.75" x14ac:dyDescent="0.25">
      <c r="A679" s="10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</row>
    <row r="680" spans="1:19" ht="15.75" x14ac:dyDescent="0.25">
      <c r="A680" s="10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</row>
    <row r="681" spans="1:19" ht="15.75" x14ac:dyDescent="0.25">
      <c r="A681" s="10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</row>
    <row r="682" spans="1:19" ht="15.75" x14ac:dyDescent="0.25">
      <c r="A682" s="10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</row>
    <row r="683" spans="1:19" ht="15.75" x14ac:dyDescent="0.25">
      <c r="A683" s="10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</row>
    <row r="684" spans="1:19" ht="15.75" x14ac:dyDescent="0.25">
      <c r="A684" s="10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</row>
    <row r="685" spans="1:19" ht="15.75" x14ac:dyDescent="0.25">
      <c r="A685" s="10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</row>
    <row r="686" spans="1:19" ht="15.75" x14ac:dyDescent="0.25">
      <c r="A686" s="10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</row>
    <row r="687" spans="1:19" ht="15.75" x14ac:dyDescent="0.25">
      <c r="A687" s="10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</row>
    <row r="688" spans="1:19" ht="15.75" x14ac:dyDescent="0.25">
      <c r="A688" s="10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</row>
    <row r="689" spans="1:19" ht="15.75" x14ac:dyDescent="0.25">
      <c r="A689" s="10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</row>
    <row r="690" spans="1:19" ht="15.75" x14ac:dyDescent="0.25">
      <c r="A690" s="10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</row>
    <row r="691" spans="1:19" ht="15.75" x14ac:dyDescent="0.25">
      <c r="A691" s="10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</row>
    <row r="692" spans="1:19" ht="15.75" x14ac:dyDescent="0.25">
      <c r="A692" s="10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</row>
    <row r="693" spans="1:19" ht="15.75" x14ac:dyDescent="0.25">
      <c r="A693" s="10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</row>
    <row r="694" spans="1:19" ht="15.75" x14ac:dyDescent="0.25">
      <c r="A694" s="10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</row>
    <row r="695" spans="1:19" ht="15.75" x14ac:dyDescent="0.25">
      <c r="A695" s="10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</row>
    <row r="696" spans="1:19" ht="15.75" x14ac:dyDescent="0.25">
      <c r="A696" s="10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</row>
    <row r="697" spans="1:19" ht="15.75" x14ac:dyDescent="0.25">
      <c r="A697" s="10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</row>
    <row r="698" spans="1:19" ht="15.75" x14ac:dyDescent="0.25">
      <c r="A698" s="10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</row>
    <row r="699" spans="1:19" ht="15.75" x14ac:dyDescent="0.25">
      <c r="A699" s="10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</row>
    <row r="700" spans="1:19" ht="15.75" x14ac:dyDescent="0.25">
      <c r="A700" s="10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</row>
    <row r="701" spans="1:19" ht="15.75" x14ac:dyDescent="0.25">
      <c r="A701" s="10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</row>
    <row r="702" spans="1:19" ht="15.75" x14ac:dyDescent="0.25">
      <c r="A702" s="10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</row>
    <row r="703" spans="1:19" ht="15.75" x14ac:dyDescent="0.25">
      <c r="A703" s="10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</row>
    <row r="704" spans="1:19" ht="15.75" x14ac:dyDescent="0.25">
      <c r="A704" s="10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</row>
    <row r="705" spans="1:19" ht="15.75" x14ac:dyDescent="0.25">
      <c r="A705" s="10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</row>
    <row r="706" spans="1:19" ht="15.75" x14ac:dyDescent="0.25">
      <c r="A706" s="10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</row>
    <row r="707" spans="1:19" ht="15.75" x14ac:dyDescent="0.25">
      <c r="A707" s="10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</row>
    <row r="708" spans="1:19" ht="15.75" x14ac:dyDescent="0.25">
      <c r="A708" s="10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</row>
    <row r="709" spans="1:19" ht="15.75" x14ac:dyDescent="0.25">
      <c r="A709" s="10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</row>
    <row r="710" spans="1:19" ht="15.75" x14ac:dyDescent="0.25">
      <c r="A710" s="10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</row>
    <row r="711" spans="1:19" ht="15.75" x14ac:dyDescent="0.25">
      <c r="A711" s="10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</row>
    <row r="712" spans="1:19" ht="15.75" x14ac:dyDescent="0.25">
      <c r="A712" s="10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</row>
    <row r="713" spans="1:19" ht="15.75" x14ac:dyDescent="0.25">
      <c r="A713" s="10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</row>
    <row r="714" spans="1:19" ht="15.75" x14ac:dyDescent="0.25">
      <c r="A714" s="10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</row>
    <row r="715" spans="1:19" ht="15.75" x14ac:dyDescent="0.25">
      <c r="A715" s="10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</row>
    <row r="716" spans="1:19" ht="15.75" x14ac:dyDescent="0.25">
      <c r="A716" s="10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</row>
    <row r="717" spans="1:19" ht="15.75" x14ac:dyDescent="0.25">
      <c r="A717" s="10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</row>
    <row r="718" spans="1:19" ht="15.75" x14ac:dyDescent="0.25">
      <c r="A718" s="10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</row>
    <row r="719" spans="1:19" ht="15.75" x14ac:dyDescent="0.25">
      <c r="A719" s="10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</row>
    <row r="720" spans="1:19" ht="15.75" x14ac:dyDescent="0.25">
      <c r="A720" s="10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</row>
    <row r="721" spans="1:19" ht="15.75" x14ac:dyDescent="0.25">
      <c r="A721" s="10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</row>
    <row r="722" spans="1:19" ht="15.75" x14ac:dyDescent="0.25">
      <c r="A722" s="10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</row>
    <row r="723" spans="1:19" ht="15.75" x14ac:dyDescent="0.25">
      <c r="A723" s="10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</row>
    <row r="724" spans="1:19" ht="15.75" x14ac:dyDescent="0.25">
      <c r="A724" s="10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</row>
    <row r="725" spans="1:19" ht="15.75" x14ac:dyDescent="0.25">
      <c r="A725" s="10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</row>
    <row r="726" spans="1:19" ht="15.75" x14ac:dyDescent="0.25">
      <c r="A726" s="10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</row>
    <row r="727" spans="1:19" ht="15.75" x14ac:dyDescent="0.25">
      <c r="A727" s="10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</row>
    <row r="728" spans="1:19" ht="15.75" x14ac:dyDescent="0.25">
      <c r="A728" s="10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</row>
    <row r="729" spans="1:19" ht="15.75" x14ac:dyDescent="0.25">
      <c r="A729" s="10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</row>
    <row r="730" spans="1:19" ht="15.75" x14ac:dyDescent="0.25">
      <c r="A730" s="10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</row>
    <row r="731" spans="1:19" ht="15.75" x14ac:dyDescent="0.25">
      <c r="A731" s="10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</row>
    <row r="732" spans="1:19" ht="15.75" x14ac:dyDescent="0.25">
      <c r="A732" s="10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</row>
    <row r="733" spans="1:19" ht="15.75" x14ac:dyDescent="0.25">
      <c r="A733" s="10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</row>
    <row r="734" spans="1:19" ht="15.75" x14ac:dyDescent="0.25">
      <c r="A734" s="10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</row>
    <row r="735" spans="1:19" ht="15.75" x14ac:dyDescent="0.25">
      <c r="A735" s="10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</row>
    <row r="736" spans="1:19" ht="15.75" x14ac:dyDescent="0.25">
      <c r="A736" s="10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</row>
    <row r="737" spans="1:19" ht="15.75" x14ac:dyDescent="0.25">
      <c r="A737" s="10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</row>
    <row r="738" spans="1:19" ht="15.75" x14ac:dyDescent="0.25">
      <c r="A738" s="10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</row>
    <row r="739" spans="1:19" ht="15.75" x14ac:dyDescent="0.25">
      <c r="A739" s="10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</row>
    <row r="740" spans="1:19" ht="15.75" x14ac:dyDescent="0.25">
      <c r="A740" s="10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</row>
    <row r="741" spans="1:19" ht="15.75" x14ac:dyDescent="0.25">
      <c r="A741" s="10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</row>
    <row r="742" spans="1:19" ht="15.75" x14ac:dyDescent="0.25">
      <c r="A742" s="10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</row>
    <row r="743" spans="1:19" ht="15.75" x14ac:dyDescent="0.25">
      <c r="A743" s="10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</row>
    <row r="744" spans="1:19" ht="15.75" x14ac:dyDescent="0.25">
      <c r="A744" s="10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</row>
    <row r="745" spans="1:19" ht="15.75" x14ac:dyDescent="0.25">
      <c r="A745" s="10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</row>
    <row r="746" spans="1:19" ht="15.75" x14ac:dyDescent="0.25">
      <c r="A746" s="10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</row>
    <row r="747" spans="1:19" ht="15.75" x14ac:dyDescent="0.25">
      <c r="A747" s="10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</row>
    <row r="748" spans="1:19" ht="15.75" x14ac:dyDescent="0.25">
      <c r="A748" s="10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</row>
    <row r="749" spans="1:19" ht="15.75" x14ac:dyDescent="0.25">
      <c r="A749" s="10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</row>
    <row r="750" spans="1:19" ht="15.75" x14ac:dyDescent="0.25">
      <c r="A750" s="10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</row>
    <row r="751" spans="1:19" ht="15.75" x14ac:dyDescent="0.25">
      <c r="A751" s="10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</row>
    <row r="752" spans="1:19" ht="15.75" x14ac:dyDescent="0.25">
      <c r="A752" s="10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</row>
    <row r="753" spans="1:19" ht="15.75" x14ac:dyDescent="0.25">
      <c r="A753" s="10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</row>
    <row r="754" spans="1:19" ht="15.75" x14ac:dyDescent="0.25">
      <c r="A754" s="10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</row>
    <row r="755" spans="1:19" ht="15.75" x14ac:dyDescent="0.25">
      <c r="A755" s="10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</row>
    <row r="756" spans="1:19" ht="15.75" x14ac:dyDescent="0.25">
      <c r="A756" s="10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</row>
    <row r="757" spans="1:19" ht="15.75" x14ac:dyDescent="0.25">
      <c r="A757" s="10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</row>
    <row r="758" spans="1:19" ht="15.75" x14ac:dyDescent="0.25">
      <c r="A758" s="10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</row>
    <row r="759" spans="1:19" ht="15.75" x14ac:dyDescent="0.25">
      <c r="A759" s="10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</row>
    <row r="760" spans="1:19" ht="15.75" x14ac:dyDescent="0.25">
      <c r="A760" s="10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</row>
    <row r="761" spans="1:19" ht="15.75" x14ac:dyDescent="0.25">
      <c r="A761" s="10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</row>
    <row r="762" spans="1:19" ht="15.75" x14ac:dyDescent="0.25">
      <c r="A762" s="10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</row>
    <row r="763" spans="1:19" ht="15.75" x14ac:dyDescent="0.25">
      <c r="A763" s="10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</row>
    <row r="764" spans="1:19" ht="15.75" x14ac:dyDescent="0.25">
      <c r="A764" s="10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</row>
    <row r="765" spans="1:19" ht="15.75" x14ac:dyDescent="0.25">
      <c r="A765" s="10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</row>
    <row r="766" spans="1:19" ht="15.75" x14ac:dyDescent="0.25">
      <c r="A766" s="10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</row>
    <row r="767" spans="1:19" ht="15.75" x14ac:dyDescent="0.25">
      <c r="A767" s="10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</row>
    <row r="768" spans="1:19" ht="15.75" x14ac:dyDescent="0.25">
      <c r="A768" s="10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</row>
    <row r="769" spans="1:19" ht="15.75" x14ac:dyDescent="0.25">
      <c r="A769" s="10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</row>
    <row r="770" spans="1:19" ht="15.75" x14ac:dyDescent="0.25">
      <c r="A770" s="10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</row>
    <row r="771" spans="1:19" ht="15.75" x14ac:dyDescent="0.25">
      <c r="A771" s="10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</row>
    <row r="772" spans="1:19" ht="15.75" x14ac:dyDescent="0.25">
      <c r="A772" s="10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</row>
    <row r="773" spans="1:19" ht="15.75" x14ac:dyDescent="0.25">
      <c r="A773" s="10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</row>
    <row r="774" spans="1:19" ht="15.75" x14ac:dyDescent="0.25">
      <c r="A774" s="10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</row>
    <row r="775" spans="1:19" ht="15.75" x14ac:dyDescent="0.25">
      <c r="A775" s="10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</row>
    <row r="776" spans="1:19" ht="15.75" x14ac:dyDescent="0.25">
      <c r="A776" s="10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</row>
    <row r="777" spans="1:19" ht="15.75" x14ac:dyDescent="0.25">
      <c r="A777" s="10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</row>
    <row r="778" spans="1:19" ht="15.75" x14ac:dyDescent="0.25">
      <c r="A778" s="10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</row>
    <row r="779" spans="1:19" ht="15.75" x14ac:dyDescent="0.25">
      <c r="A779" s="10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</row>
    <row r="780" spans="1:19" ht="15.75" x14ac:dyDescent="0.25">
      <c r="A780" s="10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</row>
    <row r="781" spans="1:19" ht="15.75" x14ac:dyDescent="0.25">
      <c r="A781" s="10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</row>
    <row r="782" spans="1:19" ht="15.75" x14ac:dyDescent="0.25">
      <c r="A782" s="10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</row>
    <row r="783" spans="1:19" ht="15.75" x14ac:dyDescent="0.25">
      <c r="A783" s="10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</row>
    <row r="784" spans="1:19" ht="15.75" x14ac:dyDescent="0.25">
      <c r="A784" s="10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</row>
    <row r="785" spans="1:19" ht="15.75" x14ac:dyDescent="0.25">
      <c r="A785" s="10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</row>
    <row r="786" spans="1:19" ht="15.75" x14ac:dyDescent="0.25">
      <c r="A786" s="10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</row>
    <row r="787" spans="1:19" ht="15.75" x14ac:dyDescent="0.25">
      <c r="A787" s="10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</row>
    <row r="788" spans="1:19" ht="15.75" x14ac:dyDescent="0.25">
      <c r="A788" s="10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</row>
    <row r="789" spans="1:19" ht="15.75" x14ac:dyDescent="0.25">
      <c r="A789" s="10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</row>
    <row r="790" spans="1:19" ht="15.75" x14ac:dyDescent="0.25">
      <c r="A790" s="10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</row>
    <row r="791" spans="1:19" ht="15.75" x14ac:dyDescent="0.25">
      <c r="A791" s="10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</row>
    <row r="792" spans="1:19" ht="15.75" x14ac:dyDescent="0.25">
      <c r="A792" s="10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</row>
    <row r="793" spans="1:19" ht="15.75" x14ac:dyDescent="0.25">
      <c r="A793" s="10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</row>
    <row r="794" spans="1:19" ht="15.75" x14ac:dyDescent="0.25">
      <c r="A794" s="10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</row>
    <row r="795" spans="1:19" ht="15.75" x14ac:dyDescent="0.25">
      <c r="A795" s="10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</row>
    <row r="796" spans="1:19" ht="15.75" x14ac:dyDescent="0.25">
      <c r="A796" s="10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</row>
    <row r="797" spans="1:19" ht="15.75" x14ac:dyDescent="0.25">
      <c r="A797" s="10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</row>
    <row r="798" spans="1:19" ht="15.75" x14ac:dyDescent="0.25">
      <c r="A798" s="10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</row>
    <row r="799" spans="1:19" ht="15.75" x14ac:dyDescent="0.25">
      <c r="A799" s="10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</row>
    <row r="800" spans="1:19" ht="15.75" x14ac:dyDescent="0.25">
      <c r="A800" s="10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</row>
    <row r="801" spans="1:19" ht="15.75" x14ac:dyDescent="0.25">
      <c r="A801" s="10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</row>
    <row r="802" spans="1:19" ht="15.75" x14ac:dyDescent="0.25">
      <c r="A802" s="10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</row>
    <row r="803" spans="1:19" ht="15.75" x14ac:dyDescent="0.25">
      <c r="A803" s="10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</row>
    <row r="804" spans="1:19" ht="15.75" x14ac:dyDescent="0.25">
      <c r="A804" s="10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</row>
    <row r="805" spans="1:19" ht="15.75" x14ac:dyDescent="0.25">
      <c r="A805" s="10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</row>
    <row r="806" spans="1:19" ht="15.75" x14ac:dyDescent="0.25">
      <c r="A806" s="10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</row>
    <row r="807" spans="1:19" ht="15.75" x14ac:dyDescent="0.25">
      <c r="A807" s="10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</row>
    <row r="808" spans="1:19" ht="15.75" x14ac:dyDescent="0.25">
      <c r="A808" s="10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</row>
    <row r="809" spans="1:19" ht="15.75" x14ac:dyDescent="0.25">
      <c r="A809" s="10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</row>
    <row r="810" spans="1:19" ht="15.75" x14ac:dyDescent="0.25">
      <c r="A810" s="10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</row>
    <row r="811" spans="1:19" ht="15.75" x14ac:dyDescent="0.25">
      <c r="A811" s="10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</row>
    <row r="812" spans="1:19" ht="15.75" x14ac:dyDescent="0.25">
      <c r="A812" s="10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</row>
    <row r="813" spans="1:19" ht="15.75" x14ac:dyDescent="0.25">
      <c r="A813" s="10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</row>
    <row r="814" spans="1:19" ht="15.75" x14ac:dyDescent="0.25">
      <c r="A814" s="10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</row>
    <row r="815" spans="1:19" ht="15.75" x14ac:dyDescent="0.25">
      <c r="A815" s="10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</row>
    <row r="816" spans="1:19" ht="15.75" x14ac:dyDescent="0.25">
      <c r="A816" s="10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</row>
    <row r="817" spans="1:19" ht="15.75" x14ac:dyDescent="0.25">
      <c r="A817" s="10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</row>
    <row r="818" spans="1:19" ht="15.75" x14ac:dyDescent="0.25">
      <c r="A818" s="10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</row>
    <row r="819" spans="1:19" ht="15.75" x14ac:dyDescent="0.25">
      <c r="A819" s="10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</row>
    <row r="820" spans="1:19" ht="15.75" x14ac:dyDescent="0.25">
      <c r="A820" s="10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</row>
    <row r="821" spans="1:19" ht="15.75" x14ac:dyDescent="0.25">
      <c r="A821" s="10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</row>
    <row r="822" spans="1:19" ht="15.75" x14ac:dyDescent="0.25">
      <c r="A822" s="10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</row>
    <row r="823" spans="1:19" ht="15.75" x14ac:dyDescent="0.25">
      <c r="A823" s="10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</row>
    <row r="824" spans="1:19" ht="15.75" x14ac:dyDescent="0.25">
      <c r="A824" s="10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</row>
    <row r="825" spans="1:19" ht="15.75" x14ac:dyDescent="0.25">
      <c r="A825" s="10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</row>
    <row r="826" spans="1:19" ht="15.75" x14ac:dyDescent="0.25">
      <c r="A826" s="10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</row>
    <row r="827" spans="1:19" ht="15.75" x14ac:dyDescent="0.25">
      <c r="A827" s="10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</row>
    <row r="828" spans="1:19" ht="15.75" x14ac:dyDescent="0.25">
      <c r="A828" s="10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</row>
    <row r="829" spans="1:19" ht="15.75" x14ac:dyDescent="0.25">
      <c r="A829" s="10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</row>
    <row r="830" spans="1:19" ht="15.75" x14ac:dyDescent="0.25">
      <c r="A830" s="10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</row>
    <row r="831" spans="1:19" ht="15.75" x14ac:dyDescent="0.25">
      <c r="A831" s="10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</row>
    <row r="832" spans="1:19" ht="15.75" x14ac:dyDescent="0.25">
      <c r="A832" s="10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</row>
    <row r="833" spans="1:19" ht="15.75" x14ac:dyDescent="0.25">
      <c r="A833" s="10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</row>
    <row r="834" spans="1:19" ht="15.75" x14ac:dyDescent="0.25">
      <c r="A834" s="10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</row>
    <row r="835" spans="1:19" ht="15.75" x14ac:dyDescent="0.25">
      <c r="A835" s="10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</row>
    <row r="836" spans="1:19" ht="15.75" x14ac:dyDescent="0.25">
      <c r="A836" s="10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</row>
    <row r="837" spans="1:19" ht="15.75" x14ac:dyDescent="0.25">
      <c r="A837" s="10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</row>
    <row r="838" spans="1:19" ht="15.75" x14ac:dyDescent="0.25">
      <c r="A838" s="10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</row>
    <row r="839" spans="1:19" ht="15.75" x14ac:dyDescent="0.25">
      <c r="A839" s="10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</row>
    <row r="840" spans="1:19" ht="15.75" x14ac:dyDescent="0.25">
      <c r="A840" s="10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</row>
    <row r="841" spans="1:19" ht="15.75" x14ac:dyDescent="0.25">
      <c r="A841" s="10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</row>
    <row r="842" spans="1:19" ht="15.75" x14ac:dyDescent="0.25">
      <c r="A842" s="10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</row>
    <row r="843" spans="1:19" ht="15.75" x14ac:dyDescent="0.25">
      <c r="A843" s="10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</row>
    <row r="844" spans="1:19" ht="15.75" x14ac:dyDescent="0.25">
      <c r="A844" s="10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</row>
    <row r="845" spans="1:19" ht="15.75" x14ac:dyDescent="0.25">
      <c r="A845" s="10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</row>
    <row r="846" spans="1:19" ht="15.75" x14ac:dyDescent="0.25">
      <c r="A846" s="10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</row>
    <row r="847" spans="1:19" ht="15.75" x14ac:dyDescent="0.25">
      <c r="A847" s="10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</row>
    <row r="848" spans="1:19" ht="15.75" x14ac:dyDescent="0.25">
      <c r="A848" s="10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</row>
    <row r="849" spans="1:19" ht="15.75" x14ac:dyDescent="0.25">
      <c r="A849" s="10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</row>
    <row r="850" spans="1:19" ht="15.75" x14ac:dyDescent="0.25">
      <c r="A850" s="10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</row>
    <row r="851" spans="1:19" ht="15.75" x14ac:dyDescent="0.25">
      <c r="A851" s="10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</row>
    <row r="852" spans="1:19" ht="15.75" x14ac:dyDescent="0.25">
      <c r="A852" s="10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</row>
    <row r="853" spans="1:19" ht="15.75" x14ac:dyDescent="0.25">
      <c r="A853" s="10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</row>
    <row r="854" spans="1:19" ht="15.75" x14ac:dyDescent="0.25">
      <c r="A854" s="10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</row>
    <row r="855" spans="1:19" ht="15.75" x14ac:dyDescent="0.25">
      <c r="A855" s="10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</row>
    <row r="856" spans="1:19" ht="15.75" x14ac:dyDescent="0.25">
      <c r="A856" s="10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</row>
    <row r="857" spans="1:19" ht="15.75" x14ac:dyDescent="0.25">
      <c r="A857" s="10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</row>
    <row r="858" spans="1:19" ht="15.75" x14ac:dyDescent="0.25">
      <c r="A858" s="10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</row>
    <row r="859" spans="1:19" ht="15.75" x14ac:dyDescent="0.25">
      <c r="A859" s="10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</row>
    <row r="860" spans="1:19" ht="15.75" x14ac:dyDescent="0.25">
      <c r="A860" s="10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</row>
    <row r="861" spans="1:19" ht="15.75" x14ac:dyDescent="0.25">
      <c r="A861" s="10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</row>
    <row r="862" spans="1:19" ht="15.75" x14ac:dyDescent="0.25">
      <c r="A862" s="10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</row>
    <row r="863" spans="1:19" ht="15.75" x14ac:dyDescent="0.25">
      <c r="A863" s="10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</row>
    <row r="864" spans="1:19" ht="15.75" x14ac:dyDescent="0.25">
      <c r="A864" s="10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</row>
    <row r="865" spans="1:19" ht="15.75" x14ac:dyDescent="0.25">
      <c r="A865" s="10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</row>
    <row r="866" spans="1:19" ht="15.75" x14ac:dyDescent="0.25">
      <c r="A866" s="10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</row>
    <row r="867" spans="1:19" ht="15.75" x14ac:dyDescent="0.25">
      <c r="A867" s="10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</row>
    <row r="868" spans="1:19" ht="15.75" x14ac:dyDescent="0.25">
      <c r="A868" s="10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</row>
    <row r="869" spans="1:19" ht="15.75" x14ac:dyDescent="0.25">
      <c r="A869" s="10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</row>
    <row r="870" spans="1:19" ht="15.75" x14ac:dyDescent="0.25">
      <c r="A870" s="10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</row>
    <row r="871" spans="1:19" ht="15.75" x14ac:dyDescent="0.25">
      <c r="A871" s="10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</row>
    <row r="872" spans="1:19" ht="15.75" x14ac:dyDescent="0.25">
      <c r="A872" s="10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</row>
    <row r="873" spans="1:19" ht="15.75" x14ac:dyDescent="0.25">
      <c r="A873" s="10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</row>
    <row r="874" spans="1:19" ht="15.75" x14ac:dyDescent="0.25">
      <c r="A874" s="10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</row>
    <row r="875" spans="1:19" ht="15.75" x14ac:dyDescent="0.25">
      <c r="A875" s="10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</row>
    <row r="876" spans="1:19" ht="15.75" x14ac:dyDescent="0.25">
      <c r="A876" s="10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</row>
    <row r="877" spans="1:19" ht="15.75" x14ac:dyDescent="0.25">
      <c r="A877" s="10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</row>
    <row r="878" spans="1:19" ht="15.75" x14ac:dyDescent="0.25">
      <c r="A878" s="10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</row>
    <row r="879" spans="1:19" ht="15.75" x14ac:dyDescent="0.25">
      <c r="A879" s="10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</row>
    <row r="880" spans="1:19" ht="15.75" x14ac:dyDescent="0.25">
      <c r="A880" s="10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</row>
    <row r="881" spans="1:19" ht="15.75" x14ac:dyDescent="0.25">
      <c r="A881" s="10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</row>
    <row r="882" spans="1:19" ht="15.75" x14ac:dyDescent="0.25">
      <c r="A882" s="10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</row>
    <row r="883" spans="1:19" ht="15.75" x14ac:dyDescent="0.25">
      <c r="A883" s="10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</row>
    <row r="884" spans="1:19" ht="15.75" x14ac:dyDescent="0.25">
      <c r="A884" s="10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</row>
    <row r="885" spans="1:19" ht="15.75" x14ac:dyDescent="0.25">
      <c r="A885" s="10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</row>
    <row r="886" spans="1:19" ht="15.75" x14ac:dyDescent="0.25">
      <c r="A886" s="10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</row>
    <row r="887" spans="1:19" ht="15.75" x14ac:dyDescent="0.25">
      <c r="A887" s="10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</row>
    <row r="888" spans="1:19" ht="15.75" x14ac:dyDescent="0.25">
      <c r="A888" s="10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</row>
    <row r="889" spans="1:19" ht="15.75" x14ac:dyDescent="0.25">
      <c r="A889" s="10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</row>
    <row r="890" spans="1:19" ht="15.75" x14ac:dyDescent="0.25">
      <c r="A890" s="10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</row>
    <row r="891" spans="1:19" ht="15.75" x14ac:dyDescent="0.25">
      <c r="A891" s="10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</row>
    <row r="892" spans="1:19" ht="15.75" x14ac:dyDescent="0.25">
      <c r="A892" s="10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</row>
    <row r="893" spans="1:19" ht="15.75" x14ac:dyDescent="0.25">
      <c r="A893" s="10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</row>
    <row r="894" spans="1:19" ht="15.75" x14ac:dyDescent="0.25">
      <c r="A894" s="10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</row>
    <row r="895" spans="1:19" ht="15.75" x14ac:dyDescent="0.25">
      <c r="A895" s="10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</row>
    <row r="896" spans="1:19" ht="15.75" x14ac:dyDescent="0.25">
      <c r="A896" s="10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</row>
    <row r="897" spans="1:19" ht="15.75" x14ac:dyDescent="0.25">
      <c r="A897" s="10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</row>
    <row r="898" spans="1:19" ht="15.75" x14ac:dyDescent="0.25">
      <c r="A898" s="10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</row>
    <row r="899" spans="1:19" ht="15.75" x14ac:dyDescent="0.25">
      <c r="A899" s="10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</row>
    <row r="900" spans="1:19" ht="15.75" x14ac:dyDescent="0.25">
      <c r="A900" s="10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</row>
    <row r="901" spans="1:19" ht="15.75" x14ac:dyDescent="0.25">
      <c r="A901" s="10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</row>
    <row r="902" spans="1:19" ht="15.75" x14ac:dyDescent="0.25">
      <c r="A902" s="10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</row>
    <row r="903" spans="1:19" ht="15.75" x14ac:dyDescent="0.25">
      <c r="A903" s="10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</row>
    <row r="904" spans="1:19" ht="15.75" x14ac:dyDescent="0.25">
      <c r="A904" s="10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</row>
    <row r="905" spans="1:19" ht="15.75" x14ac:dyDescent="0.25">
      <c r="A905" s="10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</row>
    <row r="906" spans="1:19" ht="15.75" x14ac:dyDescent="0.25">
      <c r="A906" s="10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</row>
    <row r="907" spans="1:19" ht="15.75" x14ac:dyDescent="0.25">
      <c r="A907" s="10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</row>
    <row r="908" spans="1:19" ht="15.75" x14ac:dyDescent="0.25">
      <c r="A908" s="10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</row>
    <row r="909" spans="1:19" ht="15.75" x14ac:dyDescent="0.25">
      <c r="A909" s="10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</row>
    <row r="910" spans="1:19" ht="15.75" x14ac:dyDescent="0.25">
      <c r="A910" s="10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</row>
    <row r="911" spans="1:19" ht="15.75" x14ac:dyDescent="0.25">
      <c r="A911" s="10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</row>
    <row r="912" spans="1:19" ht="15.75" x14ac:dyDescent="0.25">
      <c r="A912" s="10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</row>
    <row r="913" spans="1:19" ht="15.75" x14ac:dyDescent="0.25">
      <c r="A913" s="10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</row>
    <row r="914" spans="1:19" ht="15.75" x14ac:dyDescent="0.25">
      <c r="A914" s="10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</row>
    <row r="915" spans="1:19" ht="15.75" x14ac:dyDescent="0.25">
      <c r="A915" s="10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</row>
    <row r="916" spans="1:19" ht="15.75" x14ac:dyDescent="0.25">
      <c r="A916" s="10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</row>
    <row r="917" spans="1:19" ht="15.75" x14ac:dyDescent="0.25">
      <c r="A917" s="10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</row>
    <row r="918" spans="1:19" ht="15.75" x14ac:dyDescent="0.25">
      <c r="A918" s="10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</row>
    <row r="919" spans="1:19" ht="15.75" x14ac:dyDescent="0.25">
      <c r="A919" s="10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</row>
    <row r="920" spans="1:19" ht="15.75" x14ac:dyDescent="0.25">
      <c r="A920" s="10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</row>
    <row r="921" spans="1:19" ht="15.75" x14ac:dyDescent="0.25">
      <c r="A921" s="10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</row>
    <row r="922" spans="1:19" ht="15.75" x14ac:dyDescent="0.25">
      <c r="A922" s="10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</row>
    <row r="923" spans="1:19" ht="15.75" x14ac:dyDescent="0.25">
      <c r="A923" s="10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</row>
    <row r="924" spans="1:19" ht="15.75" x14ac:dyDescent="0.25">
      <c r="A924" s="10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</row>
    <row r="925" spans="1:19" ht="15.75" x14ac:dyDescent="0.25">
      <c r="A925" s="10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</row>
    <row r="926" spans="1:19" ht="15.75" x14ac:dyDescent="0.25">
      <c r="A926" s="10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</row>
    <row r="927" spans="1:19" ht="15.75" x14ac:dyDescent="0.25">
      <c r="A927" s="10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</row>
    <row r="928" spans="1:19" ht="15.75" x14ac:dyDescent="0.25">
      <c r="A928" s="10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</row>
    <row r="929" spans="1:19" ht="15.75" x14ac:dyDescent="0.25">
      <c r="A929" s="10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</row>
    <row r="930" spans="1:19" ht="15.75" x14ac:dyDescent="0.25">
      <c r="A930" s="10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</row>
    <row r="931" spans="1:19" ht="15.75" x14ac:dyDescent="0.25">
      <c r="A931" s="10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</row>
    <row r="932" spans="1:19" ht="15.75" x14ac:dyDescent="0.25">
      <c r="A932" s="10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</row>
    <row r="933" spans="1:19" ht="15.75" x14ac:dyDescent="0.25">
      <c r="A933" s="10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</row>
    <row r="934" spans="1:19" ht="15.75" x14ac:dyDescent="0.25">
      <c r="A934" s="10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</row>
    <row r="935" spans="1:19" ht="15.75" x14ac:dyDescent="0.25">
      <c r="A935" s="10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</row>
    <row r="936" spans="1:19" ht="15.75" x14ac:dyDescent="0.25">
      <c r="A936" s="10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</row>
    <row r="937" spans="1:19" ht="15.75" x14ac:dyDescent="0.25">
      <c r="A937" s="10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</row>
    <row r="938" spans="1:19" ht="15.75" x14ac:dyDescent="0.25">
      <c r="A938" s="10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</row>
    <row r="939" spans="1:19" ht="15.75" x14ac:dyDescent="0.25">
      <c r="A939" s="10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</row>
    <row r="940" spans="1:19" ht="15.75" x14ac:dyDescent="0.25">
      <c r="A940" s="10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</row>
    <row r="941" spans="1:19" ht="15.75" x14ac:dyDescent="0.25">
      <c r="A941" s="10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</row>
    <row r="942" spans="1:19" ht="15.75" x14ac:dyDescent="0.25">
      <c r="A942" s="10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</row>
    <row r="943" spans="1:19" ht="15.75" x14ac:dyDescent="0.25">
      <c r="A943" s="10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</row>
    <row r="944" spans="1:19" ht="15.75" x14ac:dyDescent="0.25">
      <c r="A944" s="10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</row>
    <row r="945" spans="1:19" ht="15.75" x14ac:dyDescent="0.25">
      <c r="A945" s="10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</row>
    <row r="946" spans="1:19" ht="15.75" x14ac:dyDescent="0.25">
      <c r="A946" s="10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</row>
    <row r="947" spans="1:19" ht="15.75" x14ac:dyDescent="0.25">
      <c r="A947" s="10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</row>
    <row r="948" spans="1:19" ht="15.75" x14ac:dyDescent="0.25">
      <c r="A948" s="10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</row>
    <row r="949" spans="1:19" ht="15.75" x14ac:dyDescent="0.25">
      <c r="A949" s="10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</row>
    <row r="950" spans="1:19" ht="15.75" x14ac:dyDescent="0.25">
      <c r="A950" s="10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</row>
    <row r="951" spans="1:19" ht="15.75" x14ac:dyDescent="0.25">
      <c r="A951" s="10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</row>
    <row r="952" spans="1:19" ht="15.75" x14ac:dyDescent="0.25">
      <c r="A952" s="10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</row>
    <row r="953" spans="1:19" ht="15.75" x14ac:dyDescent="0.25">
      <c r="A953" s="10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</row>
    <row r="954" spans="1:19" ht="15.75" x14ac:dyDescent="0.25">
      <c r="A954" s="10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</row>
    <row r="955" spans="1:19" ht="15.75" x14ac:dyDescent="0.25">
      <c r="A955" s="10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</row>
    <row r="956" spans="1:19" ht="15.75" x14ac:dyDescent="0.25">
      <c r="A956" s="10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</row>
    <row r="957" spans="1:19" ht="15.75" x14ac:dyDescent="0.25">
      <c r="A957" s="10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</row>
    <row r="958" spans="1:19" ht="15.75" x14ac:dyDescent="0.25">
      <c r="A958" s="10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</row>
    <row r="959" spans="1:19" ht="15.75" x14ac:dyDescent="0.25">
      <c r="A959" s="10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</row>
    <row r="960" spans="1:19" ht="15.75" x14ac:dyDescent="0.25">
      <c r="A960" s="10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</row>
    <row r="961" spans="1:19" ht="15.75" x14ac:dyDescent="0.25">
      <c r="A961" s="10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</row>
    <row r="962" spans="1:19" ht="15.75" x14ac:dyDescent="0.25">
      <c r="A962" s="10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</row>
    <row r="963" spans="1:19" ht="15.75" x14ac:dyDescent="0.25">
      <c r="A963" s="10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</row>
    <row r="964" spans="1:19" ht="15.75" x14ac:dyDescent="0.25">
      <c r="A964" s="10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</row>
    <row r="965" spans="1:19" ht="15.75" x14ac:dyDescent="0.25">
      <c r="A965" s="10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</row>
    <row r="966" spans="1:19" ht="15.75" x14ac:dyDescent="0.25">
      <c r="A966" s="10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</row>
    <row r="967" spans="1:19" ht="15.75" x14ac:dyDescent="0.25">
      <c r="A967" s="10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</row>
    <row r="968" spans="1:19" ht="15.75" x14ac:dyDescent="0.25">
      <c r="A968" s="10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</row>
    <row r="969" spans="1:19" ht="15.75" x14ac:dyDescent="0.25">
      <c r="A969" s="10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</row>
    <row r="970" spans="1:19" ht="15.75" x14ac:dyDescent="0.25">
      <c r="A970" s="10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</row>
    <row r="971" spans="1:19" ht="15.75" x14ac:dyDescent="0.25">
      <c r="A971" s="10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</row>
    <row r="972" spans="1:19" ht="15.75" x14ac:dyDescent="0.25">
      <c r="A972" s="10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</row>
    <row r="973" spans="1:19" ht="15.75" x14ac:dyDescent="0.25">
      <c r="A973" s="10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</row>
    <row r="974" spans="1:19" ht="15.75" x14ac:dyDescent="0.25">
      <c r="A974" s="10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</row>
    <row r="975" spans="1:19" ht="15.75" x14ac:dyDescent="0.25">
      <c r="A975" s="10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</row>
    <row r="976" spans="1:19" ht="15.75" x14ac:dyDescent="0.25">
      <c r="A976" s="10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</row>
    <row r="977" spans="1:19" ht="15.75" x14ac:dyDescent="0.25">
      <c r="A977" s="10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</row>
    <row r="978" spans="1:19" ht="15.75" x14ac:dyDescent="0.25">
      <c r="A978" s="10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</row>
    <row r="979" spans="1:19" ht="15.75" x14ac:dyDescent="0.25">
      <c r="A979" s="10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</row>
    <row r="980" spans="1:19" ht="15.75" x14ac:dyDescent="0.25">
      <c r="A980" s="10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</row>
    <row r="981" spans="1:19" ht="15.75" x14ac:dyDescent="0.25">
      <c r="A981" s="10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</row>
    <row r="982" spans="1:19" ht="15.75" x14ac:dyDescent="0.25">
      <c r="A982" s="10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</row>
    <row r="983" spans="1:19" ht="15.75" x14ac:dyDescent="0.25">
      <c r="A983" s="10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</row>
    <row r="984" spans="1:19" ht="15.75" x14ac:dyDescent="0.25">
      <c r="A984" s="10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</row>
    <row r="985" spans="1:19" ht="15.75" x14ac:dyDescent="0.25">
      <c r="A985" s="10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</row>
    <row r="986" spans="1:19" ht="15.75" x14ac:dyDescent="0.25">
      <c r="A986" s="10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</row>
    <row r="987" spans="1:19" ht="15.75" x14ac:dyDescent="0.25">
      <c r="A987" s="10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</row>
    <row r="988" spans="1:19" ht="15.75" x14ac:dyDescent="0.25">
      <c r="A988" s="10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</row>
    <row r="989" spans="1:19" ht="15.75" x14ac:dyDescent="0.25">
      <c r="A989" s="10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</row>
    <row r="990" spans="1:19" ht="15.75" x14ac:dyDescent="0.25">
      <c r="A990" s="10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</row>
    <row r="991" spans="1:19" ht="15.75" x14ac:dyDescent="0.25">
      <c r="A991" s="10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</row>
    <row r="992" spans="1:19" ht="15.75" x14ac:dyDescent="0.25">
      <c r="A992" s="10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</row>
    <row r="993" spans="1:19" ht="15.75" x14ac:dyDescent="0.25">
      <c r="A993" s="10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</row>
    <row r="994" spans="1:19" ht="15.75" x14ac:dyDescent="0.25">
      <c r="A994" s="10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</row>
    <row r="995" spans="1:19" ht="15.75" x14ac:dyDescent="0.25">
      <c r="A995" s="10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</row>
    <row r="996" spans="1:19" ht="15.75" x14ac:dyDescent="0.25">
      <c r="A996" s="10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</row>
    <row r="997" spans="1:19" ht="15.75" x14ac:dyDescent="0.25">
      <c r="A997" s="10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</row>
    <row r="998" spans="1:19" ht="15.75" x14ac:dyDescent="0.25">
      <c r="A998" s="10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</row>
    <row r="999" spans="1:19" ht="15.75" x14ac:dyDescent="0.25">
      <c r="A999" s="10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</row>
    <row r="1000" spans="1:19" ht="15.75" x14ac:dyDescent="0.25">
      <c r="A1000" s="10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</row>
    <row r="1001" spans="1:19" ht="15.75" x14ac:dyDescent="0.25">
      <c r="A1001" s="10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</row>
    <row r="1002" spans="1:19" ht="15.75" x14ac:dyDescent="0.25">
      <c r="A1002" s="10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</row>
    <row r="1003" spans="1:19" ht="15.75" x14ac:dyDescent="0.25">
      <c r="A1003" s="10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</row>
    <row r="1004" spans="1:19" ht="15.75" x14ac:dyDescent="0.25">
      <c r="A1004" s="10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</row>
    <row r="1005" spans="1:19" ht="15.75" x14ac:dyDescent="0.25">
      <c r="A1005" s="10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</row>
    <row r="1006" spans="1:19" ht="15.75" x14ac:dyDescent="0.25">
      <c r="A1006" s="10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</row>
    <row r="1007" spans="1:19" ht="15.75" x14ac:dyDescent="0.25">
      <c r="A1007" s="10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</row>
    <row r="1008" spans="1:19" ht="15.75" x14ac:dyDescent="0.25">
      <c r="A1008" s="10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</row>
    <row r="1009" spans="1:19" ht="15.75" x14ac:dyDescent="0.25">
      <c r="A1009" s="10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</row>
    <row r="1010" spans="1:19" ht="15.75" x14ac:dyDescent="0.25">
      <c r="A1010" s="10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</row>
    <row r="1011" spans="1:19" ht="15.75" x14ac:dyDescent="0.25">
      <c r="A1011" s="10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</row>
    <row r="1012" spans="1:19" ht="15.75" x14ac:dyDescent="0.25">
      <c r="A1012" s="10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</row>
    <row r="1013" spans="1:19" ht="15.75" x14ac:dyDescent="0.25">
      <c r="A1013" s="10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</row>
    <row r="1014" spans="1:19" ht="15.75" x14ac:dyDescent="0.25">
      <c r="A1014" s="10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</row>
    <row r="1015" spans="1:19" ht="15.75" x14ac:dyDescent="0.25">
      <c r="A1015" s="10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</row>
    <row r="1016" spans="1:19" ht="15.75" x14ac:dyDescent="0.25">
      <c r="A1016" s="10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</row>
    <row r="1017" spans="1:19" ht="15.75" x14ac:dyDescent="0.25">
      <c r="A1017" s="10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</row>
    <row r="1018" spans="1:19" ht="15.75" x14ac:dyDescent="0.25">
      <c r="A1018" s="10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</row>
    <row r="1019" spans="1:19" ht="15.75" x14ac:dyDescent="0.25">
      <c r="A1019" s="10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</row>
    <row r="1020" spans="1:19" ht="15.75" x14ac:dyDescent="0.25">
      <c r="A1020" s="10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</row>
    <row r="1021" spans="1:19" ht="15.75" x14ac:dyDescent="0.25">
      <c r="A1021" s="10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</row>
    <row r="1022" spans="1:19" ht="15.75" x14ac:dyDescent="0.25">
      <c r="A1022" s="10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</row>
    <row r="1023" spans="1:19" ht="15.75" x14ac:dyDescent="0.25">
      <c r="A1023" s="10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</row>
    <row r="1024" spans="1:19" ht="15.75" x14ac:dyDescent="0.25">
      <c r="A1024" s="10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</row>
    <row r="1025" spans="1:19" ht="15.75" x14ac:dyDescent="0.25">
      <c r="A1025" s="10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</row>
    <row r="1026" spans="1:19" ht="15.75" x14ac:dyDescent="0.25">
      <c r="A1026" s="10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</row>
    <row r="1027" spans="1:19" ht="15.75" x14ac:dyDescent="0.25">
      <c r="A1027" s="10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</row>
    <row r="1028" spans="1:19" ht="15.75" x14ac:dyDescent="0.25">
      <c r="A1028" s="10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</row>
    <row r="1029" spans="1:19" ht="15.75" x14ac:dyDescent="0.25">
      <c r="A1029" s="10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</row>
    <row r="1030" spans="1:19" ht="15.75" x14ac:dyDescent="0.25">
      <c r="A1030" s="10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</row>
    <row r="1031" spans="1:19" ht="15.75" x14ac:dyDescent="0.25">
      <c r="A1031" s="10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</row>
    <row r="1032" spans="1:19" ht="15.75" x14ac:dyDescent="0.25">
      <c r="A1032" s="10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</row>
    <row r="1033" spans="1:19" ht="15.75" x14ac:dyDescent="0.25">
      <c r="A1033" s="10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</row>
    <row r="1034" spans="1:19" ht="15.75" x14ac:dyDescent="0.25">
      <c r="A1034" s="10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</row>
    <row r="1035" spans="1:19" ht="15.75" x14ac:dyDescent="0.25">
      <c r="A1035" s="10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</row>
    <row r="1036" spans="1:19" ht="15.75" x14ac:dyDescent="0.25">
      <c r="A1036" s="10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</row>
    <row r="1037" spans="1:19" ht="15.75" x14ac:dyDescent="0.25">
      <c r="A1037" s="10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</row>
    <row r="1038" spans="1:19" ht="15.75" x14ac:dyDescent="0.25">
      <c r="A1038" s="10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</row>
    <row r="1039" spans="1:19" ht="15.75" x14ac:dyDescent="0.25">
      <c r="A1039" s="10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</row>
    <row r="1040" spans="1:19" ht="15.75" x14ac:dyDescent="0.25">
      <c r="A1040" s="10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</row>
    <row r="1041" spans="1:19" ht="15.75" x14ac:dyDescent="0.25">
      <c r="A1041" s="10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</row>
    <row r="1042" spans="1:19" ht="15.75" x14ac:dyDescent="0.25">
      <c r="A1042" s="10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</row>
    <row r="1043" spans="1:19" ht="15.75" x14ac:dyDescent="0.25">
      <c r="A1043" s="10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</row>
    <row r="1044" spans="1:19" ht="15.75" x14ac:dyDescent="0.25">
      <c r="A1044" s="10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</row>
    <row r="1045" spans="1:19" ht="15.75" x14ac:dyDescent="0.25">
      <c r="A1045" s="10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</row>
    <row r="1046" spans="1:19" ht="15.75" x14ac:dyDescent="0.25">
      <c r="A1046" s="10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</row>
    <row r="1047" spans="1:19" ht="15.75" x14ac:dyDescent="0.25">
      <c r="A1047" s="10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</row>
    <row r="1048" spans="1:19" ht="15.75" x14ac:dyDescent="0.25">
      <c r="A1048" s="10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</row>
    <row r="1049" spans="1:19" ht="15.75" x14ac:dyDescent="0.25">
      <c r="A1049" s="10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</row>
    <row r="1050" spans="1:19" ht="15.75" x14ac:dyDescent="0.25">
      <c r="A1050" s="10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</row>
    <row r="1051" spans="1:19" ht="15.75" x14ac:dyDescent="0.25">
      <c r="A1051" s="10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</row>
    <row r="1052" spans="1:19" ht="15.75" x14ac:dyDescent="0.25">
      <c r="A1052" s="10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</row>
    <row r="1053" spans="1:19" ht="15.75" x14ac:dyDescent="0.25">
      <c r="A1053" s="10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</row>
    <row r="1054" spans="1:19" ht="15.75" x14ac:dyDescent="0.25">
      <c r="A1054" s="10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</row>
    <row r="1055" spans="1:19" ht="15.75" x14ac:dyDescent="0.25">
      <c r="A1055" s="10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</row>
    <row r="1056" spans="1:19" ht="15.75" x14ac:dyDescent="0.25">
      <c r="A1056" s="10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</row>
    <row r="1057" spans="1:19" ht="15.75" x14ac:dyDescent="0.25">
      <c r="A1057" s="10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</row>
    <row r="1058" spans="1:19" ht="15.75" x14ac:dyDescent="0.25">
      <c r="A1058" s="10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</row>
    <row r="1059" spans="1:19" ht="15.75" x14ac:dyDescent="0.25">
      <c r="A1059" s="10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</row>
    <row r="1060" spans="1:19" ht="15.75" x14ac:dyDescent="0.25">
      <c r="A1060" s="10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</row>
    <row r="1061" spans="1:19" ht="15.75" x14ac:dyDescent="0.25">
      <c r="A1061" s="10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</row>
    <row r="1062" spans="1:19" ht="15.75" x14ac:dyDescent="0.25">
      <c r="A1062" s="10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</row>
    <row r="1063" spans="1:19" ht="15.75" x14ac:dyDescent="0.25">
      <c r="A1063" s="10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</row>
    <row r="1064" spans="1:19" ht="15.75" x14ac:dyDescent="0.25">
      <c r="A1064" s="10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</row>
    <row r="1065" spans="1:19" ht="15.75" x14ac:dyDescent="0.25">
      <c r="A1065" s="10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</row>
    <row r="1066" spans="1:19" ht="15.75" x14ac:dyDescent="0.25">
      <c r="A1066" s="10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</row>
    <row r="1067" spans="1:19" ht="15.75" x14ac:dyDescent="0.25">
      <c r="A1067" s="10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</row>
    <row r="1068" spans="1:19" ht="15.75" x14ac:dyDescent="0.25">
      <c r="A1068" s="10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</row>
    <row r="1069" spans="1:19" ht="15.75" x14ac:dyDescent="0.25">
      <c r="A1069" s="10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</row>
    <row r="1070" spans="1:19" ht="15.75" x14ac:dyDescent="0.25">
      <c r="A1070" s="10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</row>
    <row r="1071" spans="1:19" ht="15.75" x14ac:dyDescent="0.25">
      <c r="A1071" s="10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</row>
    <row r="1072" spans="1:19" ht="15.75" x14ac:dyDescent="0.25">
      <c r="A1072" s="10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</row>
    <row r="1073" spans="1:19" ht="15.75" x14ac:dyDescent="0.25">
      <c r="A1073" s="10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</row>
    <row r="1074" spans="1:19" ht="15.75" x14ac:dyDescent="0.25">
      <c r="A1074" s="10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</row>
    <row r="1075" spans="1:19" ht="15.75" x14ac:dyDescent="0.25">
      <c r="A1075" s="10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</row>
    <row r="1076" spans="1:19" ht="15.75" x14ac:dyDescent="0.25">
      <c r="A1076" s="10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</row>
    <row r="1077" spans="1:19" ht="15.75" x14ac:dyDescent="0.25">
      <c r="A1077" s="10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</row>
    <row r="1078" spans="1:19" ht="15.75" x14ac:dyDescent="0.25">
      <c r="A1078" s="10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</row>
    <row r="1079" spans="1:19" ht="15.75" x14ac:dyDescent="0.25">
      <c r="A1079" s="10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</row>
    <row r="1080" spans="1:19" ht="15.75" x14ac:dyDescent="0.25">
      <c r="A1080" s="10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</row>
    <row r="1081" spans="1:19" ht="15.75" x14ac:dyDescent="0.25">
      <c r="A1081" s="10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</row>
    <row r="1082" spans="1:19" ht="15.75" x14ac:dyDescent="0.25">
      <c r="A1082" s="10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</row>
    <row r="1083" spans="1:19" ht="15.75" x14ac:dyDescent="0.25">
      <c r="A1083" s="10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</row>
    <row r="1084" spans="1:19" ht="15.75" x14ac:dyDescent="0.25">
      <c r="A1084" s="10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</row>
    <row r="1085" spans="1:19" ht="15.75" x14ac:dyDescent="0.25">
      <c r="A1085" s="10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</row>
    <row r="1086" spans="1:19" ht="15.75" x14ac:dyDescent="0.25">
      <c r="A1086" s="10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</row>
    <row r="1087" spans="1:19" ht="15.75" x14ac:dyDescent="0.25">
      <c r="A1087" s="10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</row>
    <row r="1088" spans="1:19" ht="15.75" x14ac:dyDescent="0.25">
      <c r="A1088" s="10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</row>
    <row r="1089" spans="1:19" ht="15.75" x14ac:dyDescent="0.25">
      <c r="A1089" s="10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</row>
    <row r="1090" spans="1:19" ht="15.75" x14ac:dyDescent="0.25">
      <c r="A1090" s="10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</row>
    <row r="1091" spans="1:19" ht="15.75" x14ac:dyDescent="0.25">
      <c r="A1091" s="10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</row>
    <row r="1092" spans="1:19" ht="15.75" x14ac:dyDescent="0.25">
      <c r="A1092" s="10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</row>
    <row r="1093" spans="1:19" ht="15.75" x14ac:dyDescent="0.25">
      <c r="A1093" s="10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</row>
    <row r="1094" spans="1:19" ht="15.75" x14ac:dyDescent="0.25">
      <c r="A1094" s="10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</row>
    <row r="1095" spans="1:19" ht="15.75" x14ac:dyDescent="0.25">
      <c r="A1095" s="10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</row>
    <row r="1096" spans="1:19" ht="15.75" x14ac:dyDescent="0.25">
      <c r="A1096" s="10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</row>
    <row r="1097" spans="1:19" ht="15.75" x14ac:dyDescent="0.25">
      <c r="A1097" s="10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</row>
    <row r="1098" spans="1:19" ht="15.75" x14ac:dyDescent="0.25">
      <c r="A1098" s="10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</row>
    <row r="1099" spans="1:19" ht="15.75" x14ac:dyDescent="0.25">
      <c r="A1099" s="10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</row>
    <row r="1100" spans="1:19" ht="15.75" x14ac:dyDescent="0.25">
      <c r="A1100" s="10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</row>
    <row r="1101" spans="1:19" ht="15.75" x14ac:dyDescent="0.25">
      <c r="A1101" s="10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</row>
    <row r="1102" spans="1:19" ht="15.75" x14ac:dyDescent="0.25">
      <c r="A1102" s="10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</row>
    <row r="1103" spans="1:19" ht="15.75" x14ac:dyDescent="0.25">
      <c r="A1103" s="10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</row>
    <row r="1104" spans="1:19" ht="15.75" x14ac:dyDescent="0.25">
      <c r="A1104" s="10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</row>
    <row r="1105" spans="1:19" ht="15.75" x14ac:dyDescent="0.25">
      <c r="A1105" s="10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</row>
    <row r="1106" spans="1:19" ht="15.75" x14ac:dyDescent="0.25">
      <c r="A1106" s="10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</row>
    <row r="1107" spans="1:19" ht="15.75" x14ac:dyDescent="0.25">
      <c r="A1107" s="10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</row>
    <row r="1108" spans="1:19" ht="15.75" x14ac:dyDescent="0.25">
      <c r="A1108" s="10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</row>
    <row r="1109" spans="1:19" ht="15.75" x14ac:dyDescent="0.25">
      <c r="A1109" s="10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</row>
    <row r="1110" spans="1:19" ht="15.75" x14ac:dyDescent="0.25">
      <c r="A1110" s="10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</row>
    <row r="1111" spans="1:19" ht="15.75" x14ac:dyDescent="0.25">
      <c r="A1111" s="10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</row>
    <row r="1112" spans="1:19" ht="15.75" x14ac:dyDescent="0.25">
      <c r="A1112" s="10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</row>
    <row r="1113" spans="1:19" ht="15.75" x14ac:dyDescent="0.25">
      <c r="A1113" s="10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</row>
    <row r="1114" spans="1:19" ht="15.75" x14ac:dyDescent="0.25">
      <c r="A1114" s="10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</row>
    <row r="1115" spans="1:19" ht="15.75" x14ac:dyDescent="0.25">
      <c r="A1115" s="10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</row>
    <row r="1116" spans="1:19" ht="15.75" x14ac:dyDescent="0.25">
      <c r="A1116" s="10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</row>
    <row r="1117" spans="1:19" ht="15.75" x14ac:dyDescent="0.25">
      <c r="A1117" s="10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</row>
    <row r="1118" spans="1:19" ht="15.75" x14ac:dyDescent="0.25">
      <c r="A1118" s="10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</row>
    <row r="1119" spans="1:19" ht="15.75" x14ac:dyDescent="0.25">
      <c r="A1119" s="10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</row>
    <row r="1120" spans="1:19" ht="15.75" x14ac:dyDescent="0.25">
      <c r="A1120" s="10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</row>
    <row r="1121" spans="1:19" ht="15.75" x14ac:dyDescent="0.25">
      <c r="A1121" s="10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</row>
    <row r="1122" spans="1:19" ht="15.75" x14ac:dyDescent="0.25">
      <c r="A1122" s="10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</row>
    <row r="1123" spans="1:19" ht="15.75" x14ac:dyDescent="0.25">
      <c r="A1123" s="10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</row>
    <row r="1124" spans="1:19" ht="15.75" x14ac:dyDescent="0.25">
      <c r="A1124" s="10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</row>
    <row r="1125" spans="1:19" ht="15.75" x14ac:dyDescent="0.25">
      <c r="A1125" s="10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</row>
    <row r="1126" spans="1:19" ht="15.75" x14ac:dyDescent="0.25">
      <c r="A1126" s="10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</row>
    <row r="1127" spans="1:19" ht="15.75" x14ac:dyDescent="0.25">
      <c r="A1127" s="10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</row>
    <row r="1128" spans="1:19" ht="15.75" x14ac:dyDescent="0.25">
      <c r="A1128" s="10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</row>
    <row r="1129" spans="1:19" ht="15.75" x14ac:dyDescent="0.25">
      <c r="A1129" s="10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</row>
    <row r="1130" spans="1:19" ht="15.75" x14ac:dyDescent="0.25">
      <c r="A1130" s="10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</row>
    <row r="1131" spans="1:19" ht="15.75" x14ac:dyDescent="0.25">
      <c r="A1131" s="10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</row>
    <row r="1132" spans="1:19" ht="15.75" x14ac:dyDescent="0.25">
      <c r="A1132" s="10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</row>
    <row r="1133" spans="1:19" ht="15.75" x14ac:dyDescent="0.25">
      <c r="A1133" s="10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</row>
    <row r="1134" spans="1:19" ht="15.75" x14ac:dyDescent="0.25">
      <c r="A1134" s="10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</row>
    <row r="1135" spans="1:19" ht="15.75" x14ac:dyDescent="0.25">
      <c r="A1135" s="10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</row>
    <row r="1136" spans="1:19" ht="15.75" x14ac:dyDescent="0.25">
      <c r="A1136" s="10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</row>
    <row r="1137" spans="1:19" ht="15.75" x14ac:dyDescent="0.25">
      <c r="A1137" s="10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</row>
    <row r="1138" spans="1:19" ht="15.75" x14ac:dyDescent="0.25">
      <c r="A1138" s="10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</row>
    <row r="1139" spans="1:19" ht="15.75" x14ac:dyDescent="0.25">
      <c r="A1139" s="10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</row>
    <row r="1140" spans="1:19" ht="15.75" x14ac:dyDescent="0.25">
      <c r="A1140" s="10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</row>
    <row r="1141" spans="1:19" ht="15.75" x14ac:dyDescent="0.25">
      <c r="A1141" s="10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</row>
    <row r="1142" spans="1:19" ht="15.75" x14ac:dyDescent="0.25">
      <c r="A1142" s="10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</row>
    <row r="1143" spans="1:19" ht="15.75" x14ac:dyDescent="0.25">
      <c r="A1143" s="10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</row>
    <row r="1144" spans="1:19" ht="15.75" x14ac:dyDescent="0.25">
      <c r="A1144" s="10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</row>
    <row r="1145" spans="1:19" ht="15.75" x14ac:dyDescent="0.25">
      <c r="A1145" s="10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</row>
    <row r="1146" spans="1:19" ht="15.75" x14ac:dyDescent="0.25">
      <c r="A1146" s="10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</row>
    <row r="1147" spans="1:19" ht="15.75" x14ac:dyDescent="0.25">
      <c r="A1147" s="10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</row>
    <row r="1148" spans="1:19" ht="15.75" x14ac:dyDescent="0.25">
      <c r="A1148" s="10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</row>
    <row r="1149" spans="1:19" ht="15.75" x14ac:dyDescent="0.25">
      <c r="A1149" s="10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</row>
    <row r="1150" spans="1:19" ht="15.75" x14ac:dyDescent="0.25">
      <c r="A1150" s="10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</row>
    <row r="1151" spans="1:19" ht="15.75" x14ac:dyDescent="0.25">
      <c r="A1151" s="10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</row>
    <row r="1152" spans="1:19" ht="15.75" x14ac:dyDescent="0.25">
      <c r="A1152" s="10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</row>
    <row r="1153" spans="1:19" ht="15.75" x14ac:dyDescent="0.25">
      <c r="A1153" s="10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</row>
    <row r="1154" spans="1:19" ht="15.75" x14ac:dyDescent="0.25">
      <c r="A1154" s="10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</row>
    <row r="1155" spans="1:19" ht="15.75" x14ac:dyDescent="0.25">
      <c r="A1155" s="10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</row>
    <row r="1156" spans="1:19" ht="15.75" x14ac:dyDescent="0.25">
      <c r="A1156" s="10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</row>
    <row r="1157" spans="1:19" ht="15.75" x14ac:dyDescent="0.25">
      <c r="A1157" s="10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</row>
    <row r="1158" spans="1:19" ht="15.75" x14ac:dyDescent="0.25">
      <c r="A1158" s="10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</row>
    <row r="1159" spans="1:19" ht="15.75" x14ac:dyDescent="0.25">
      <c r="A1159" s="10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</row>
    <row r="1160" spans="1:19" ht="15.75" x14ac:dyDescent="0.25">
      <c r="A1160" s="10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</row>
    <row r="1161" spans="1:19" ht="15.75" x14ac:dyDescent="0.25">
      <c r="A1161" s="10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</row>
    <row r="1162" spans="1:19" ht="15.75" x14ac:dyDescent="0.25">
      <c r="A1162" s="10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</row>
    <row r="1163" spans="1:19" ht="15.75" x14ac:dyDescent="0.25">
      <c r="A1163" s="10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</row>
    <row r="1164" spans="1:19" ht="15.75" x14ac:dyDescent="0.25">
      <c r="A1164" s="10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</row>
    <row r="1165" spans="1:19" ht="15.75" x14ac:dyDescent="0.25">
      <c r="A1165" s="10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</row>
    <row r="1166" spans="1:19" ht="15.75" x14ac:dyDescent="0.25">
      <c r="A1166" s="10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</row>
    <row r="1167" spans="1:19" ht="15.75" x14ac:dyDescent="0.25">
      <c r="A1167" s="10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</row>
    <row r="1168" spans="1:19" ht="15.75" x14ac:dyDescent="0.25">
      <c r="A1168" s="10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</row>
    <row r="1169" spans="1:19" ht="15.75" x14ac:dyDescent="0.25">
      <c r="A1169" s="10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</row>
    <row r="1170" spans="1:19" ht="15.75" x14ac:dyDescent="0.25">
      <c r="A1170" s="10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</row>
    <row r="1171" spans="1:19" ht="15.75" x14ac:dyDescent="0.25">
      <c r="A1171" s="10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</row>
    <row r="1172" spans="1:19" ht="15.75" x14ac:dyDescent="0.25">
      <c r="A1172" s="10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</row>
    <row r="1173" spans="1:19" ht="15.75" x14ac:dyDescent="0.25">
      <c r="A1173" s="10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</row>
    <row r="1174" spans="1:19" ht="15.75" x14ac:dyDescent="0.25">
      <c r="A1174" s="10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</row>
    <row r="1175" spans="1:19" ht="15.75" x14ac:dyDescent="0.25">
      <c r="A1175" s="10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</row>
    <row r="1176" spans="1:19" ht="15.75" x14ac:dyDescent="0.25">
      <c r="A1176" s="10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</row>
    <row r="1177" spans="1:19" ht="15.75" x14ac:dyDescent="0.25">
      <c r="A1177" s="10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</row>
    <row r="1178" spans="1:19" ht="15.75" x14ac:dyDescent="0.25">
      <c r="A1178" s="10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</row>
    <row r="1179" spans="1:19" ht="15.75" x14ac:dyDescent="0.25">
      <c r="A1179" s="10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</row>
    <row r="1180" spans="1:19" ht="15.75" x14ac:dyDescent="0.25">
      <c r="A1180" s="10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</row>
    <row r="1181" spans="1:19" ht="15.75" x14ac:dyDescent="0.25">
      <c r="A1181" s="10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</row>
    <row r="1182" spans="1:19" ht="15.75" x14ac:dyDescent="0.25">
      <c r="A1182" s="10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</row>
    <row r="1183" spans="1:19" ht="15.75" x14ac:dyDescent="0.25">
      <c r="A1183" s="10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</row>
    <row r="1184" spans="1:19" ht="15.75" x14ac:dyDescent="0.25">
      <c r="A1184" s="10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</row>
    <row r="1185" spans="1:19" ht="15.75" x14ac:dyDescent="0.25">
      <c r="A1185" s="10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</row>
    <row r="1186" spans="1:19" ht="15.75" x14ac:dyDescent="0.25">
      <c r="A1186" s="10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</row>
    <row r="1187" spans="1:19" ht="15.75" x14ac:dyDescent="0.25">
      <c r="A1187" s="10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</row>
    <row r="1188" spans="1:19" ht="15.75" x14ac:dyDescent="0.25">
      <c r="A1188" s="10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</row>
    <row r="1189" spans="1:19" ht="15.75" x14ac:dyDescent="0.25">
      <c r="A1189" s="10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</row>
    <row r="1190" spans="1:19" ht="15.75" x14ac:dyDescent="0.25">
      <c r="A1190" s="10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</row>
    <row r="1191" spans="1:19" ht="15.75" x14ac:dyDescent="0.25">
      <c r="A1191" s="10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</row>
    <row r="1192" spans="1:19" ht="15.75" x14ac:dyDescent="0.25">
      <c r="A1192" s="10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</row>
    <row r="1193" spans="1:19" ht="15.75" x14ac:dyDescent="0.25">
      <c r="A1193" s="10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</row>
    <row r="1194" spans="1:19" ht="15.75" x14ac:dyDescent="0.25">
      <c r="A1194" s="10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</row>
    <row r="1195" spans="1:19" ht="15.75" x14ac:dyDescent="0.25">
      <c r="A1195" s="10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</row>
    <row r="1196" spans="1:19" ht="15.75" x14ac:dyDescent="0.25">
      <c r="A1196" s="10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</row>
    <row r="1197" spans="1:19" ht="15.75" x14ac:dyDescent="0.25">
      <c r="A1197" s="10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</row>
    <row r="1198" spans="1:19" ht="15.75" x14ac:dyDescent="0.25">
      <c r="A1198" s="10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</row>
    <row r="1199" spans="1:19" ht="15.75" x14ac:dyDescent="0.25">
      <c r="A1199" s="10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</row>
    <row r="1200" spans="1:19" ht="15.75" x14ac:dyDescent="0.25">
      <c r="A1200" s="10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</row>
    <row r="1201" spans="1:19" ht="15.75" x14ac:dyDescent="0.25">
      <c r="A1201" s="10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</row>
    <row r="1202" spans="1:19" ht="15.75" x14ac:dyDescent="0.25">
      <c r="A1202" s="10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</row>
    <row r="1203" spans="1:19" ht="15.75" x14ac:dyDescent="0.25">
      <c r="A1203" s="10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</row>
    <row r="1204" spans="1:19" ht="15.75" x14ac:dyDescent="0.25">
      <c r="A1204" s="10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</row>
    <row r="1205" spans="1:19" ht="15.75" x14ac:dyDescent="0.25">
      <c r="A1205" s="10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</row>
    <row r="1206" spans="1:19" ht="15.75" x14ac:dyDescent="0.25">
      <c r="A1206" s="10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</row>
    <row r="1207" spans="1:19" ht="15.75" x14ac:dyDescent="0.25">
      <c r="A1207" s="10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</row>
    <row r="1208" spans="1:19" ht="15.75" x14ac:dyDescent="0.25">
      <c r="A1208" s="10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</row>
    <row r="1209" spans="1:19" ht="15.75" x14ac:dyDescent="0.25">
      <c r="A1209" s="10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</row>
    <row r="1210" spans="1:19" ht="15.75" x14ac:dyDescent="0.25">
      <c r="A1210" s="10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</row>
    <row r="1211" spans="1:19" ht="15.75" x14ac:dyDescent="0.25">
      <c r="A1211" s="10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</row>
    <row r="1212" spans="1:19" ht="15.75" x14ac:dyDescent="0.25">
      <c r="A1212" s="10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</row>
    <row r="1213" spans="1:19" ht="15.75" x14ac:dyDescent="0.25">
      <c r="A1213" s="10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</row>
    <row r="1214" spans="1:19" ht="15.75" x14ac:dyDescent="0.25">
      <c r="A1214" s="10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</row>
    <row r="1215" spans="1:19" ht="15.75" x14ac:dyDescent="0.25">
      <c r="A1215" s="10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</row>
    <row r="1216" spans="1:19" ht="15.75" x14ac:dyDescent="0.25">
      <c r="A1216" s="10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</row>
    <row r="1217" spans="1:19" ht="15.75" x14ac:dyDescent="0.25">
      <c r="A1217" s="10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</row>
    <row r="1218" spans="1:19" ht="15.75" x14ac:dyDescent="0.25">
      <c r="A1218" s="10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</row>
    <row r="1219" spans="1:19" ht="15.75" x14ac:dyDescent="0.25">
      <c r="A1219" s="10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</row>
    <row r="1220" spans="1:19" ht="15.75" x14ac:dyDescent="0.25">
      <c r="A1220" s="10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</row>
    <row r="1221" spans="1:19" ht="15.75" x14ac:dyDescent="0.25">
      <c r="A1221" s="10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</row>
    <row r="1222" spans="1:19" ht="15.75" x14ac:dyDescent="0.25">
      <c r="A1222" s="10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</row>
    <row r="1223" spans="1:19" ht="15.75" x14ac:dyDescent="0.25">
      <c r="A1223" s="10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</row>
    <row r="1224" spans="1:19" ht="15.75" x14ac:dyDescent="0.25">
      <c r="A1224" s="10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</row>
    <row r="1225" spans="1:19" ht="15.75" x14ac:dyDescent="0.25">
      <c r="A1225" s="10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</row>
    <row r="1226" spans="1:19" ht="15.75" x14ac:dyDescent="0.25">
      <c r="A1226" s="10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</row>
    <row r="1227" spans="1:19" ht="15.75" x14ac:dyDescent="0.25">
      <c r="A1227" s="10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</row>
    <row r="1228" spans="1:19" ht="15.75" x14ac:dyDescent="0.25">
      <c r="A1228" s="10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</row>
    <row r="1229" spans="1:19" ht="15.75" x14ac:dyDescent="0.25">
      <c r="A1229" s="10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</row>
    <row r="1230" spans="1:19" ht="15.75" x14ac:dyDescent="0.25">
      <c r="A1230" s="10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</row>
    <row r="1231" spans="1:19" ht="15.75" x14ac:dyDescent="0.25">
      <c r="A1231" s="10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</row>
    <row r="1232" spans="1:19" ht="15.75" x14ac:dyDescent="0.25">
      <c r="A1232" s="10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</row>
    <row r="1233" spans="1:19" ht="15.75" x14ac:dyDescent="0.25">
      <c r="A1233" s="10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</row>
    <row r="1234" spans="1:19" ht="15.75" x14ac:dyDescent="0.25">
      <c r="A1234" s="10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</row>
    <row r="1235" spans="1:19" ht="15.75" x14ac:dyDescent="0.25">
      <c r="A1235" s="10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</row>
    <row r="1236" spans="1:19" ht="15.75" x14ac:dyDescent="0.25">
      <c r="A1236" s="10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</row>
    <row r="1237" spans="1:19" ht="15.75" x14ac:dyDescent="0.25">
      <c r="A1237" s="10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</row>
    <row r="1238" spans="1:19" ht="15.75" x14ac:dyDescent="0.25">
      <c r="A1238" s="10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</row>
    <row r="1239" spans="1:19" ht="15.75" x14ac:dyDescent="0.25">
      <c r="A1239" s="10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</row>
    <row r="1240" spans="1:19" ht="15.75" x14ac:dyDescent="0.25">
      <c r="A1240" s="10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</row>
    <row r="1241" spans="1:19" ht="15.75" x14ac:dyDescent="0.25">
      <c r="A1241" s="10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</row>
    <row r="1242" spans="1:19" ht="15.75" x14ac:dyDescent="0.25">
      <c r="A1242" s="10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</row>
    <row r="1243" spans="1:19" ht="15.75" x14ac:dyDescent="0.25">
      <c r="A1243" s="10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</row>
    <row r="1244" spans="1:19" ht="15.75" x14ac:dyDescent="0.25">
      <c r="A1244" s="10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</row>
    <row r="1245" spans="1:19" ht="15.75" x14ac:dyDescent="0.25">
      <c r="A1245" s="10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</row>
    <row r="1246" spans="1:19" ht="15.75" x14ac:dyDescent="0.25">
      <c r="A1246" s="10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</row>
    <row r="1247" spans="1:19" ht="15.75" x14ac:dyDescent="0.25">
      <c r="A1247" s="10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</row>
    <row r="1248" spans="1:19" ht="15.75" x14ac:dyDescent="0.25">
      <c r="A1248" s="10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</row>
    <row r="1249" spans="1:19" ht="15.75" x14ac:dyDescent="0.25">
      <c r="A1249" s="10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</row>
    <row r="1250" spans="1:19" ht="15.75" x14ac:dyDescent="0.25">
      <c r="A1250" s="10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</row>
    <row r="1251" spans="1:19" ht="15.75" x14ac:dyDescent="0.25">
      <c r="A1251" s="10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</row>
    <row r="1252" spans="1:19" ht="15.75" x14ac:dyDescent="0.25">
      <c r="A1252" s="10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</row>
    <row r="1253" spans="1:19" ht="15.75" x14ac:dyDescent="0.25">
      <c r="A1253" s="10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</row>
    <row r="1254" spans="1:19" ht="15.75" x14ac:dyDescent="0.25">
      <c r="A1254" s="10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</row>
    <row r="1255" spans="1:19" ht="15.75" x14ac:dyDescent="0.25">
      <c r="A1255" s="10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</row>
    <row r="1256" spans="1:19" ht="15.75" x14ac:dyDescent="0.25">
      <c r="A1256" s="10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</row>
    <row r="1257" spans="1:19" ht="15.75" x14ac:dyDescent="0.25">
      <c r="A1257" s="10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</row>
    <row r="1258" spans="1:19" ht="15.75" x14ac:dyDescent="0.25">
      <c r="A1258" s="10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</row>
    <row r="1259" spans="1:19" ht="15.75" x14ac:dyDescent="0.25">
      <c r="A1259" s="10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</row>
    <row r="1260" spans="1:19" ht="15.75" x14ac:dyDescent="0.25">
      <c r="A1260" s="10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</row>
    <row r="1261" spans="1:19" ht="15.75" x14ac:dyDescent="0.25">
      <c r="A1261" s="10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</row>
    <row r="1262" spans="1:19" ht="15.75" x14ac:dyDescent="0.25">
      <c r="A1262" s="10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</row>
    <row r="1263" spans="1:19" ht="15.75" x14ac:dyDescent="0.25">
      <c r="A1263" s="10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</row>
    <row r="1264" spans="1:19" ht="15.75" x14ac:dyDescent="0.25">
      <c r="A1264" s="10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</row>
    <row r="1265" spans="1:19" ht="15.75" x14ac:dyDescent="0.25">
      <c r="A1265" s="10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</row>
    <row r="1266" spans="1:19" ht="15.75" x14ac:dyDescent="0.25">
      <c r="A1266" s="10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</row>
    <row r="1267" spans="1:19" ht="15.75" x14ac:dyDescent="0.25">
      <c r="A1267" s="10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</row>
    <row r="1268" spans="1:19" ht="15.75" x14ac:dyDescent="0.25">
      <c r="A1268" s="10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</row>
    <row r="1269" spans="1:19" ht="15.75" x14ac:dyDescent="0.25">
      <c r="A1269" s="10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</row>
    <row r="1270" spans="1:19" ht="15.75" x14ac:dyDescent="0.25">
      <c r="A1270" s="10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</row>
    <row r="1271" spans="1:19" ht="15.75" x14ac:dyDescent="0.25">
      <c r="A1271" s="10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</row>
    <row r="1272" spans="1:19" ht="15.75" x14ac:dyDescent="0.25">
      <c r="A1272" s="10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</row>
    <row r="1273" spans="1:19" ht="15.75" x14ac:dyDescent="0.25">
      <c r="A1273" s="10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</row>
    <row r="1274" spans="1:19" ht="15.75" x14ac:dyDescent="0.25">
      <c r="A1274" s="10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</row>
    <row r="1275" spans="1:19" ht="15.75" x14ac:dyDescent="0.25">
      <c r="A1275" s="10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</row>
    <row r="1276" spans="1:19" ht="15.75" x14ac:dyDescent="0.25">
      <c r="A1276" s="10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</row>
    <row r="1277" spans="1:19" ht="15.75" x14ac:dyDescent="0.25">
      <c r="A1277" s="10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</row>
    <row r="1278" spans="1:19" ht="15.75" x14ac:dyDescent="0.25">
      <c r="A1278" s="10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</row>
    <row r="1279" spans="1:19" ht="15.75" x14ac:dyDescent="0.25">
      <c r="A1279" s="10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</row>
    <row r="1280" spans="1:19" ht="15.75" x14ac:dyDescent="0.25">
      <c r="A1280" s="10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</row>
    <row r="1281" spans="1:19" ht="15.75" x14ac:dyDescent="0.25">
      <c r="A1281" s="10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</row>
    <row r="1282" spans="1:19" ht="15.75" x14ac:dyDescent="0.25">
      <c r="A1282" s="10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</row>
    <row r="1283" spans="1:19" ht="15.75" x14ac:dyDescent="0.25">
      <c r="A1283" s="10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</row>
    <row r="1284" spans="1:19" ht="15.75" x14ac:dyDescent="0.25">
      <c r="A1284" s="10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</row>
    <row r="1285" spans="1:19" ht="15.75" x14ac:dyDescent="0.25">
      <c r="A1285" s="10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</row>
    <row r="1286" spans="1:19" ht="15.75" x14ac:dyDescent="0.25">
      <c r="A1286" s="10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</row>
    <row r="1287" spans="1:19" ht="15.75" x14ac:dyDescent="0.25">
      <c r="A1287" s="10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</row>
    <row r="1288" spans="1:19" ht="15.75" x14ac:dyDescent="0.25">
      <c r="A1288" s="10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</row>
    <row r="1289" spans="1:19" ht="15.75" x14ac:dyDescent="0.25">
      <c r="A1289" s="10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</row>
    <row r="1290" spans="1:19" ht="15.75" x14ac:dyDescent="0.25">
      <c r="A1290" s="10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</row>
    <row r="1291" spans="1:19" ht="15.75" x14ac:dyDescent="0.25">
      <c r="A1291" s="10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</row>
    <row r="1292" spans="1:19" ht="15.75" x14ac:dyDescent="0.25">
      <c r="A1292" s="10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</row>
    <row r="1293" spans="1:19" ht="15.75" x14ac:dyDescent="0.25">
      <c r="A1293" s="10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</row>
    <row r="1294" spans="1:19" ht="15.75" x14ac:dyDescent="0.25">
      <c r="A1294" s="10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</row>
    <row r="1295" spans="1:19" ht="15.75" x14ac:dyDescent="0.25">
      <c r="A1295" s="10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</row>
    <row r="1296" spans="1:19" ht="15.75" x14ac:dyDescent="0.25">
      <c r="A1296" s="10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</row>
    <row r="1297" spans="1:19" ht="15.75" x14ac:dyDescent="0.25">
      <c r="A1297" s="10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</row>
    <row r="1298" spans="1:19" ht="15.75" x14ac:dyDescent="0.25">
      <c r="A1298" s="10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</row>
    <row r="1299" spans="1:19" ht="15.75" x14ac:dyDescent="0.25">
      <c r="A1299" s="10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</row>
    <row r="1300" spans="1:19" ht="15.75" x14ac:dyDescent="0.25">
      <c r="A1300" s="10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</row>
    <row r="1301" spans="1:19" ht="15.75" x14ac:dyDescent="0.25">
      <c r="A1301" s="10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</row>
    <row r="1302" spans="1:19" ht="15.75" x14ac:dyDescent="0.25">
      <c r="A1302" s="10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</row>
    <row r="1303" spans="1:19" ht="15.75" x14ac:dyDescent="0.25">
      <c r="A1303" s="10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</row>
    <row r="1304" spans="1:19" ht="15.75" x14ac:dyDescent="0.25">
      <c r="A1304" s="10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</row>
    <row r="1305" spans="1:19" ht="15.75" x14ac:dyDescent="0.25">
      <c r="A1305" s="10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</row>
    <row r="1306" spans="1:19" ht="15.75" x14ac:dyDescent="0.25">
      <c r="A1306" s="10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</row>
    <row r="1307" spans="1:19" ht="15.75" x14ac:dyDescent="0.25">
      <c r="A1307" s="10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</row>
    <row r="1308" spans="1:19" ht="15.75" x14ac:dyDescent="0.25">
      <c r="A1308" s="10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</row>
    <row r="1309" spans="1:19" ht="15.75" x14ac:dyDescent="0.25">
      <c r="A1309" s="10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</row>
    <row r="1310" spans="1:19" ht="15.75" x14ac:dyDescent="0.25">
      <c r="A1310" s="10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</row>
    <row r="1311" spans="1:19" ht="15.75" x14ac:dyDescent="0.25">
      <c r="A1311" s="10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</row>
    <row r="1312" spans="1:19" ht="15.75" x14ac:dyDescent="0.25">
      <c r="A1312" s="10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</row>
    <row r="1313" spans="1:19" ht="15.75" x14ac:dyDescent="0.25">
      <c r="A1313" s="10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</row>
    <row r="1314" spans="1:19" ht="15.75" x14ac:dyDescent="0.25">
      <c r="A1314" s="10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</row>
    <row r="1315" spans="1:19" ht="15.75" x14ac:dyDescent="0.25">
      <c r="A1315" s="10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</row>
    <row r="1316" spans="1:19" ht="15.75" x14ac:dyDescent="0.25">
      <c r="A1316" s="10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</row>
    <row r="1317" spans="1:19" ht="15.75" x14ac:dyDescent="0.25">
      <c r="A1317" s="10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</row>
    <row r="1318" spans="1:19" ht="15.75" x14ac:dyDescent="0.25">
      <c r="A1318" s="10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</row>
    <row r="1319" spans="1:19" ht="15.75" x14ac:dyDescent="0.25">
      <c r="A1319" s="10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</row>
    <row r="1320" spans="1:19" ht="15.75" x14ac:dyDescent="0.25">
      <c r="A1320" s="10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</row>
    <row r="1321" spans="1:19" ht="15.75" x14ac:dyDescent="0.25">
      <c r="A1321" s="10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</row>
    <row r="1322" spans="1:19" ht="15.75" x14ac:dyDescent="0.25">
      <c r="A1322" s="10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</row>
    <row r="1323" spans="1:19" ht="15.75" x14ac:dyDescent="0.25">
      <c r="A1323" s="10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</row>
    <row r="1324" spans="1:19" ht="15.75" x14ac:dyDescent="0.25">
      <c r="A1324" s="10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</row>
    <row r="1325" spans="1:19" ht="15.75" x14ac:dyDescent="0.25">
      <c r="A1325" s="10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</row>
    <row r="1326" spans="1:19" ht="15.75" x14ac:dyDescent="0.25">
      <c r="A1326" s="10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</row>
    <row r="1327" spans="1:19" ht="15.75" x14ac:dyDescent="0.25">
      <c r="A1327" s="10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</row>
    <row r="1328" spans="1:19" ht="15.75" x14ac:dyDescent="0.25">
      <c r="A1328" s="10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</row>
    <row r="1329" spans="1:19" ht="15.75" x14ac:dyDescent="0.25">
      <c r="A1329" s="10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</row>
    <row r="1330" spans="1:19" ht="15.75" x14ac:dyDescent="0.25">
      <c r="A1330" s="10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</row>
    <row r="1331" spans="1:19" ht="15.75" x14ac:dyDescent="0.25">
      <c r="A1331" s="10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</row>
    <row r="1332" spans="1:19" ht="15.75" x14ac:dyDescent="0.25">
      <c r="A1332" s="10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</row>
    <row r="1333" spans="1:19" ht="15.75" x14ac:dyDescent="0.25">
      <c r="A1333" s="10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</row>
    <row r="1334" spans="1:19" ht="15.75" x14ac:dyDescent="0.25">
      <c r="A1334" s="10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</row>
    <row r="1335" spans="1:19" ht="15.75" x14ac:dyDescent="0.25">
      <c r="A1335" s="10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</row>
    <row r="1336" spans="1:19" ht="15.75" x14ac:dyDescent="0.25">
      <c r="A1336" s="10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</row>
    <row r="1337" spans="1:19" ht="15.75" x14ac:dyDescent="0.25">
      <c r="A1337" s="10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</row>
    <row r="1338" spans="1:19" ht="15.75" x14ac:dyDescent="0.25">
      <c r="A1338" s="10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</row>
    <row r="1339" spans="1:19" ht="15.75" x14ac:dyDescent="0.25">
      <c r="A1339" s="10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</row>
    <row r="1340" spans="1:19" ht="15.75" x14ac:dyDescent="0.25">
      <c r="A1340" s="10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</row>
    <row r="1341" spans="1:19" ht="15.75" x14ac:dyDescent="0.25">
      <c r="A1341" s="10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</row>
    <row r="1342" spans="1:19" ht="15.75" x14ac:dyDescent="0.25">
      <c r="A1342" s="10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</row>
    <row r="1343" spans="1:19" ht="15.75" x14ac:dyDescent="0.25">
      <c r="A1343" s="10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</row>
    <row r="1344" spans="1:19" ht="15.75" x14ac:dyDescent="0.25">
      <c r="A1344" s="10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</row>
    <row r="1345" spans="1:19" ht="15.75" x14ac:dyDescent="0.25">
      <c r="A1345" s="10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</row>
    <row r="1346" spans="1:19" ht="15.75" x14ac:dyDescent="0.25">
      <c r="A1346" s="10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</row>
    <row r="1347" spans="1:19" ht="15.75" x14ac:dyDescent="0.25">
      <c r="A1347" s="10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</row>
    <row r="1348" spans="1:19" ht="15.75" x14ac:dyDescent="0.25">
      <c r="A1348" s="10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</row>
    <row r="1349" spans="1:19" ht="15.75" x14ac:dyDescent="0.25">
      <c r="A1349" s="10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</row>
    <row r="1350" spans="1:19" ht="15.75" x14ac:dyDescent="0.25">
      <c r="A1350" s="10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</row>
    <row r="1351" spans="1:19" ht="15.75" x14ac:dyDescent="0.25">
      <c r="A1351" s="10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</row>
    <row r="1352" spans="1:19" ht="15.75" x14ac:dyDescent="0.25">
      <c r="A1352" s="10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</row>
    <row r="1353" spans="1:19" ht="15.75" x14ac:dyDescent="0.25">
      <c r="A1353" s="10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</row>
    <row r="1354" spans="1:19" ht="15.75" x14ac:dyDescent="0.25">
      <c r="A1354" s="10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</row>
    <row r="1355" spans="1:19" ht="15.75" x14ac:dyDescent="0.25">
      <c r="A1355" s="10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</row>
    <row r="1356" spans="1:19" ht="15.75" x14ac:dyDescent="0.25">
      <c r="A1356" s="10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</row>
    <row r="1357" spans="1:19" ht="15.75" x14ac:dyDescent="0.25">
      <c r="A1357" s="10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</row>
    <row r="1358" spans="1:19" ht="15.75" x14ac:dyDescent="0.25">
      <c r="A1358" s="10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</row>
    <row r="1359" spans="1:19" ht="15.75" x14ac:dyDescent="0.25">
      <c r="A1359" s="10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</row>
    <row r="1360" spans="1:19" ht="15.75" x14ac:dyDescent="0.25">
      <c r="A1360" s="10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</row>
    <row r="1361" spans="1:19" ht="15.75" x14ac:dyDescent="0.25">
      <c r="A1361" s="10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</row>
    <row r="1362" spans="1:19" ht="15.75" x14ac:dyDescent="0.25">
      <c r="A1362" s="10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</row>
    <row r="1363" spans="1:19" ht="15.75" x14ac:dyDescent="0.25">
      <c r="A1363" s="10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</row>
    <row r="1364" spans="1:19" ht="15.75" x14ac:dyDescent="0.25">
      <c r="A1364" s="10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</row>
    <row r="1365" spans="1:19" ht="15.75" x14ac:dyDescent="0.25">
      <c r="A1365" s="10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</row>
    <row r="1366" spans="1:19" ht="15.75" x14ac:dyDescent="0.25">
      <c r="A1366" s="10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</row>
    <row r="1367" spans="1:19" ht="15.75" x14ac:dyDescent="0.25">
      <c r="A1367" s="10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</row>
    <row r="1368" spans="1:19" ht="15.75" x14ac:dyDescent="0.25">
      <c r="A1368" s="10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</row>
    <row r="1369" spans="1:19" ht="15.75" x14ac:dyDescent="0.25">
      <c r="A1369" s="10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</row>
    <row r="1370" spans="1:19" ht="15.75" x14ac:dyDescent="0.25">
      <c r="A1370" s="10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</row>
    <row r="1371" spans="1:19" ht="15.75" x14ac:dyDescent="0.25">
      <c r="A1371" s="10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</row>
    <row r="1372" spans="1:19" ht="15.75" x14ac:dyDescent="0.25">
      <c r="A1372" s="10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</row>
    <row r="1373" spans="1:19" ht="15.75" x14ac:dyDescent="0.25">
      <c r="A1373" s="10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</row>
    <row r="1374" spans="1:19" ht="15.75" x14ac:dyDescent="0.25">
      <c r="A1374" s="10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</row>
    <row r="1375" spans="1:19" ht="15.75" x14ac:dyDescent="0.25">
      <c r="A1375" s="10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</row>
    <row r="1376" spans="1:19" ht="15.75" x14ac:dyDescent="0.25">
      <c r="A1376" s="10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</row>
    <row r="1377" spans="1:19" ht="15.75" x14ac:dyDescent="0.25">
      <c r="A1377" s="10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</row>
    <row r="1378" spans="1:19" ht="15.75" x14ac:dyDescent="0.25">
      <c r="A1378" s="10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</row>
    <row r="1379" spans="1:19" ht="15.75" x14ac:dyDescent="0.25">
      <c r="A1379" s="10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</row>
    <row r="1380" spans="1:19" ht="15.75" x14ac:dyDescent="0.25">
      <c r="A1380" s="10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</row>
    <row r="1381" spans="1:19" ht="15.75" x14ac:dyDescent="0.25">
      <c r="A1381" s="10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</row>
    <row r="1382" spans="1:19" ht="15.75" x14ac:dyDescent="0.25">
      <c r="A1382" s="10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</row>
    <row r="1383" spans="1:19" ht="15.75" x14ac:dyDescent="0.25">
      <c r="A1383" s="10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</row>
    <row r="1384" spans="1:19" ht="15.75" x14ac:dyDescent="0.25">
      <c r="A1384" s="10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</row>
  </sheetData>
  <hyperlinks>
    <hyperlink ref="A7" location="'Data 1'!A1" display="Data(1):"/>
    <hyperlink ref="A15" location="'Data 7'!A1" display="Data (7):"/>
    <hyperlink ref="A16" location="'Data 8'!A1" display="Data (8):"/>
    <hyperlink ref="A17" location="'Data 9'!A1" display="Data (9):"/>
    <hyperlink ref="A18" location="'Data 10'!A1" display="Data (10):"/>
    <hyperlink ref="A19" location="'Data 11'!A1" display="Data (11):"/>
    <hyperlink ref="A20" location="'Data 12'!A1" display="Data (12):"/>
    <hyperlink ref="A23" location="'Data 13'!A1" display="Data (13):"/>
    <hyperlink ref="A24" location="'Data 14'!A1" display="Data (14):"/>
    <hyperlink ref="A25" location="'Data 15'!A1" display="Data (15):"/>
    <hyperlink ref="A26" location="'Data 16'!A1" display="Data (16):"/>
    <hyperlink ref="A29" location="'Data 17'!A1" display="Data (17):"/>
    <hyperlink ref="A30" location="'Data 18'!A1" display="Data (18):"/>
    <hyperlink ref="A31" location="'Data 19'!A1" display="Data (19):"/>
    <hyperlink ref="A34" location="'Data 20'!A1" display="Data (20):"/>
    <hyperlink ref="A35" location="'Data 21'!A1" display="Data (21):"/>
    <hyperlink ref="A36" location="'Data 22'!A1" display="Data (22):"/>
    <hyperlink ref="A37" location="'Data 23'!A1" display="Data (23):"/>
    <hyperlink ref="A38" location="'Data 24'!A1" display="Data (24):"/>
    <hyperlink ref="A39" location="'Data 25'!A1" display="Data (25):"/>
    <hyperlink ref="A40" location="'Data 26'!A1" display="Data (26):"/>
    <hyperlink ref="A43" location="'Data 27'!A1" display="Data (27):"/>
    <hyperlink ref="A44" location="'Data 28'!A1" display="Data (28):"/>
    <hyperlink ref="A45" location="'Data 29'!A1" display="Data (29):"/>
    <hyperlink ref="A46" location="'Data 30'!A1" display="Data (30):"/>
    <hyperlink ref="A47" location="'Data 31'!A1" display="Data (31):"/>
    <hyperlink ref="A48" location="'Data 32 '!A1" display="Data (32):"/>
    <hyperlink ref="A49" location="'Data 33 '!A1" display="Data (33):"/>
    <hyperlink ref="A50" location="'Data 34'!A1" display="Data (34):"/>
    <hyperlink ref="A51" location="'Data 35'!A1" display="Data (35):"/>
    <hyperlink ref="A52" location="'Data 36'!A1" display="Data (36):"/>
    <hyperlink ref="A53" location="'Data 37'!A1" display="Data (37):"/>
    <hyperlink ref="A56" location="'Data 38'!A1" display="Data (38):"/>
    <hyperlink ref="A57" location="'Data 39 '!A1" display="Data (39):"/>
    <hyperlink ref="A58" location="'Data 40'!A1" display="Data (40):"/>
    <hyperlink ref="A59" location="'Data 41'!A1" display="Data (41):"/>
    <hyperlink ref="A60" location="'Data 42'!A1" display="Data (42):"/>
    <hyperlink ref="A61" location="'Data 43'!A1" display="Data (43):"/>
    <hyperlink ref="A62" location="'Data 44'!A1" display="Data (44):"/>
    <hyperlink ref="A63" location="'Data 45'!A1" display="Data (45):"/>
    <hyperlink ref="A64" location="'Data 46'!A1" display="Data (46):"/>
    <hyperlink ref="A67" location="'Data 47'!A1" display="Data (47):"/>
    <hyperlink ref="A68" location="'Data 48'!A1" display="Data (48):"/>
    <hyperlink ref="A71" location="'Data 49'!A1" display="Data (49):"/>
    <hyperlink ref="A72" location="'Data 50'!A1" display="Data (50):"/>
    <hyperlink ref="A73" location="'Data 51'!A1" display="Data (51):"/>
    <hyperlink ref="A74" location="'Data 52'!A1" display="Data (52):"/>
    <hyperlink ref="A75" location="'Data 53 '!A1" display="Data (53):"/>
    <hyperlink ref="A76" location="'Data 54'!A1" display="Data (54):"/>
    <hyperlink ref="A77" location="'Data 55'!A1" display="Data (55):"/>
    <hyperlink ref="A78" location="'Data 56'!A1" display="Data (56):"/>
    <hyperlink ref="A79" location="'Data 57'!A1" display="Data (57):"/>
    <hyperlink ref="A80" location="'Data 58'!A1" display="Data (58):"/>
    <hyperlink ref="A83" location="'Data 59'!A1" display="Data (59):"/>
    <hyperlink ref="A84" location="'Data 60'!A1" display="Data (60):"/>
    <hyperlink ref="A85" location="'Data 61 '!A1" display="Data (61):"/>
    <hyperlink ref="A86" location="'Data 62'!A1" display="Data (62):"/>
    <hyperlink ref="A87" location="'Data 63'!A1" display="Data (63):"/>
    <hyperlink ref="A90" location="'Data 64'!A1" display="Data (64):"/>
    <hyperlink ref="A91" location="'Data 65'!A1" display="Data (65):"/>
    <hyperlink ref="A92" location="'Data 66'!A1" display="Data (66):"/>
    <hyperlink ref="A8:A12" location="'1 Data'!A1" display="Data(1):"/>
    <hyperlink ref="A8" location="'Data 2'!A1" display="Data(2):"/>
    <hyperlink ref="A9" location="'Data 3'!A1" display="Data(3):"/>
    <hyperlink ref="A10" location="'Data 4'!A1" display="Data(4):"/>
    <hyperlink ref="A11" location="'Data 5'!A1" display="Data(5):"/>
    <hyperlink ref="A12" location="'Data 6'!A1" display="Data(6):"/>
  </hyperlinks>
  <pageMargins left="0.7" right="0.7" top="0.75" bottom="0.75" header="0.3" footer="0.3"/>
  <pageSetup orientation="portrait" verticalDpi="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3" sqref="A3"/>
    </sheetView>
  </sheetViews>
  <sheetFormatPr defaultColWidth="8.85546875" defaultRowHeight="15" x14ac:dyDescent="0.25"/>
  <cols>
    <col min="1" max="1" width="10.42578125" customWidth="1"/>
    <col min="2" max="2" width="12.7109375" customWidth="1"/>
    <col min="3" max="3" width="13.42578125" customWidth="1"/>
    <col min="4" max="4" width="18.140625" customWidth="1"/>
  </cols>
  <sheetData>
    <row r="1" spans="1:4" s="56" customFormat="1" ht="15.75" x14ac:dyDescent="0.25">
      <c r="A1" s="31" t="s">
        <v>979</v>
      </c>
      <c r="B1" s="32"/>
    </row>
    <row r="2" spans="1:4" s="56" customFormat="1" x14ac:dyDescent="0.25">
      <c r="A2" s="32"/>
      <c r="B2" s="32"/>
    </row>
    <row r="3" spans="1:4" s="56" customFormat="1" ht="18.75" x14ac:dyDescent="0.3">
      <c r="A3" s="33" t="s">
        <v>141</v>
      </c>
      <c r="B3" s="34" t="s">
        <v>142</v>
      </c>
    </row>
    <row r="4" spans="1:4" s="56" customFormat="1" x14ac:dyDescent="0.25"/>
    <row r="5" spans="1:4" s="56" customFormat="1" x14ac:dyDescent="0.25"/>
    <row r="6" spans="1:4" x14ac:dyDescent="0.25">
      <c r="A6" s="378" t="s">
        <v>979</v>
      </c>
      <c r="B6" s="378"/>
      <c r="C6" s="378"/>
      <c r="D6" s="378"/>
    </row>
    <row r="7" spans="1:4" x14ac:dyDescent="0.25">
      <c r="A7" s="378"/>
      <c r="B7" s="378"/>
      <c r="C7" s="378"/>
      <c r="D7" s="378"/>
    </row>
    <row r="8" spans="1:4" x14ac:dyDescent="0.25">
      <c r="A8" s="85" t="s">
        <v>29</v>
      </c>
      <c r="B8" s="85" t="s">
        <v>146</v>
      </c>
      <c r="C8" s="85" t="s">
        <v>147</v>
      </c>
      <c r="D8" s="85" t="s">
        <v>148</v>
      </c>
    </row>
    <row r="9" spans="1:4" x14ac:dyDescent="0.25">
      <c r="A9" s="110">
        <v>1990</v>
      </c>
      <c r="B9" s="111">
        <v>0.74099999999999999</v>
      </c>
      <c r="C9" s="111">
        <v>0.68099999999999994</v>
      </c>
      <c r="D9" s="111">
        <v>0.72299999999999998</v>
      </c>
    </row>
    <row r="10" spans="1:4" x14ac:dyDescent="0.25">
      <c r="A10" s="110">
        <f t="shared" ref="A10:A28" si="0">A9+1</f>
        <v>1991</v>
      </c>
      <c r="B10" s="111">
        <v>0.77599999999999991</v>
      </c>
      <c r="C10" s="111">
        <v>0.7</v>
      </c>
      <c r="D10" s="111">
        <v>0.74199999999999999</v>
      </c>
    </row>
    <row r="11" spans="1:4" x14ac:dyDescent="0.25">
      <c r="A11" s="110">
        <f t="shared" si="0"/>
        <v>1992</v>
      </c>
      <c r="B11" s="111">
        <v>0.78700000000000003</v>
      </c>
      <c r="C11" s="111">
        <v>0.70400000000000007</v>
      </c>
      <c r="D11" s="111">
        <v>0.755</v>
      </c>
    </row>
    <row r="12" spans="1:4" x14ac:dyDescent="0.25">
      <c r="A12" s="110">
        <f t="shared" si="0"/>
        <v>1993</v>
      </c>
      <c r="B12" s="111">
        <v>0.79799999999999993</v>
      </c>
      <c r="C12" s="111">
        <v>0.67099999999999993</v>
      </c>
      <c r="D12" s="111">
        <v>0.76200000000000001</v>
      </c>
    </row>
    <row r="13" spans="1:4" x14ac:dyDescent="0.25">
      <c r="A13" s="110">
        <f t="shared" si="0"/>
        <v>1994</v>
      </c>
      <c r="B13" s="111">
        <v>0.81700000000000006</v>
      </c>
      <c r="C13" s="111">
        <v>0.66799999999999993</v>
      </c>
      <c r="D13" s="111">
        <v>0.76800000000000002</v>
      </c>
    </row>
    <row r="14" spans="1:4" x14ac:dyDescent="0.25">
      <c r="A14" s="110">
        <f t="shared" si="0"/>
        <v>1995</v>
      </c>
      <c r="B14" s="111">
        <v>0.80200000000000005</v>
      </c>
      <c r="C14" s="111">
        <v>0.61899999999999999</v>
      </c>
      <c r="D14" s="111">
        <v>0.73799999999999999</v>
      </c>
    </row>
    <row r="15" spans="1:4" x14ac:dyDescent="0.25">
      <c r="A15" s="110">
        <f t="shared" si="0"/>
        <v>1996</v>
      </c>
      <c r="B15" s="111">
        <v>0.76300000000000001</v>
      </c>
      <c r="C15" s="111">
        <v>0.51600000000000001</v>
      </c>
      <c r="D15" s="111">
        <v>0.64200000000000002</v>
      </c>
    </row>
    <row r="16" spans="1:4" x14ac:dyDescent="0.25">
      <c r="A16" s="110">
        <f t="shared" si="0"/>
        <v>1997</v>
      </c>
      <c r="B16" s="111">
        <v>0.70400000000000007</v>
      </c>
      <c r="C16" s="111">
        <v>0.53900000000000003</v>
      </c>
      <c r="D16" s="111">
        <v>0.65</v>
      </c>
    </row>
    <row r="17" spans="1:4" x14ac:dyDescent="0.25">
      <c r="A17" s="110">
        <f t="shared" si="0"/>
        <v>1998</v>
      </c>
      <c r="B17" s="111">
        <v>0.72499999999999998</v>
      </c>
      <c r="C17" s="111">
        <v>0.48899999999999999</v>
      </c>
      <c r="D17" s="111">
        <v>0.64400000000000002</v>
      </c>
    </row>
    <row r="18" spans="1:4" x14ac:dyDescent="0.25">
      <c r="A18" s="110">
        <f t="shared" si="0"/>
        <v>1999</v>
      </c>
      <c r="B18" s="111">
        <v>0.73499999999999999</v>
      </c>
      <c r="C18" s="111">
        <v>0.49700000000000005</v>
      </c>
      <c r="D18" s="111">
        <v>0.66400000000000003</v>
      </c>
    </row>
    <row r="19" spans="1:4" x14ac:dyDescent="0.25">
      <c r="A19" s="110">
        <f t="shared" si="0"/>
        <v>2000</v>
      </c>
      <c r="B19" s="111">
        <v>0.75599999999999989</v>
      </c>
      <c r="C19" s="111">
        <v>0.52200000000000002</v>
      </c>
      <c r="D19" s="111">
        <v>0.68599999999999994</v>
      </c>
    </row>
    <row r="20" spans="1:4" x14ac:dyDescent="0.25">
      <c r="A20" s="110">
        <f t="shared" si="0"/>
        <v>2001</v>
      </c>
      <c r="B20" s="111">
        <v>0.77</v>
      </c>
      <c r="C20" s="111">
        <v>0.56499999999999995</v>
      </c>
      <c r="D20" s="111">
        <v>0.69799999999999995</v>
      </c>
    </row>
    <row r="21" spans="1:4" x14ac:dyDescent="0.25">
      <c r="A21" s="110">
        <f t="shared" si="0"/>
        <v>2002</v>
      </c>
      <c r="B21" s="111">
        <v>0.77800000000000002</v>
      </c>
      <c r="C21" s="111">
        <v>0.57700000000000007</v>
      </c>
      <c r="D21" s="111">
        <v>0.71400000000000008</v>
      </c>
    </row>
    <row r="22" spans="1:4" x14ac:dyDescent="0.25">
      <c r="A22" s="110">
        <f t="shared" si="0"/>
        <v>2003</v>
      </c>
      <c r="B22" s="111">
        <v>0.78299999999999992</v>
      </c>
      <c r="C22" s="111">
        <v>0.56799999999999995</v>
      </c>
      <c r="D22" s="111">
        <v>0.71200000000000008</v>
      </c>
    </row>
    <row r="23" spans="1:4" x14ac:dyDescent="0.25">
      <c r="A23" s="110">
        <f t="shared" si="0"/>
        <v>2004</v>
      </c>
      <c r="B23" s="111">
        <v>0.79599999999999993</v>
      </c>
      <c r="C23" s="111">
        <v>0.57600000000000007</v>
      </c>
      <c r="D23" s="111">
        <v>0.71599999999999997</v>
      </c>
    </row>
    <row r="24" spans="1:4" x14ac:dyDescent="0.25">
      <c r="A24" s="110">
        <f t="shared" si="0"/>
        <v>2005</v>
      </c>
      <c r="B24" s="111">
        <v>0.8</v>
      </c>
      <c r="C24" s="111">
        <v>0.58899999999999997</v>
      </c>
      <c r="D24" s="111">
        <v>0.72900000000000009</v>
      </c>
    </row>
    <row r="25" spans="1:4" x14ac:dyDescent="0.25">
      <c r="A25" s="110">
        <f t="shared" si="0"/>
        <v>2006</v>
      </c>
      <c r="B25" s="111">
        <v>0.79799999999999993</v>
      </c>
      <c r="C25" s="111">
        <v>0.58599999999999997</v>
      </c>
      <c r="D25" s="111">
        <v>0.72499999999999998</v>
      </c>
    </row>
    <row r="26" spans="1:4" x14ac:dyDescent="0.25">
      <c r="A26" s="110">
        <f t="shared" si="0"/>
        <v>2007</v>
      </c>
      <c r="B26" s="111">
        <v>0.79799999999999993</v>
      </c>
      <c r="C26" s="111">
        <v>0.59499999999999997</v>
      </c>
      <c r="D26" s="111">
        <v>0.72900000000000009</v>
      </c>
    </row>
    <row r="27" spans="1:4" x14ac:dyDescent="0.25">
      <c r="A27" s="110">
        <f t="shared" si="0"/>
        <v>2008</v>
      </c>
      <c r="B27" s="111">
        <v>0.80799999999999994</v>
      </c>
      <c r="C27" s="111">
        <v>0.60399999999999998</v>
      </c>
      <c r="D27" s="111">
        <v>0.73</v>
      </c>
    </row>
    <row r="28" spans="1:4" x14ac:dyDescent="0.25">
      <c r="A28" s="110">
        <f t="shared" si="0"/>
        <v>2009</v>
      </c>
      <c r="B28" s="111">
        <v>0.80689999999999995</v>
      </c>
      <c r="C28" s="111">
        <v>0.60699999999999998</v>
      </c>
      <c r="D28" s="111">
        <v>0.72270000000000001</v>
      </c>
    </row>
    <row r="29" spans="1:4" x14ac:dyDescent="0.25">
      <c r="A29" s="110">
        <v>2010</v>
      </c>
      <c r="B29" s="111">
        <v>0.78599999999999992</v>
      </c>
      <c r="C29" s="111">
        <v>0.59200000000000008</v>
      </c>
      <c r="D29" s="111">
        <v>0.69700000000000006</v>
      </c>
    </row>
    <row r="30" spans="1:4" x14ac:dyDescent="0.25">
      <c r="A30" s="82">
        <v>2011</v>
      </c>
      <c r="B30" s="113">
        <v>0.755</v>
      </c>
      <c r="C30" s="113">
        <v>0.53800000000000003</v>
      </c>
      <c r="D30" s="113">
        <v>0.65100000000000002</v>
      </c>
    </row>
    <row r="31" spans="1:4" x14ac:dyDescent="0.25">
      <c r="A31" s="82">
        <v>2012</v>
      </c>
      <c r="B31" s="113">
        <v>0.70499999999999996</v>
      </c>
      <c r="C31" s="113">
        <v>0.48399999999999999</v>
      </c>
      <c r="D31" s="113">
        <v>0.59499999999999997</v>
      </c>
    </row>
    <row r="32" spans="1:4" x14ac:dyDescent="0.25">
      <c r="A32" s="82">
        <v>2013</v>
      </c>
      <c r="B32" s="113">
        <v>0.66900000000000004</v>
      </c>
      <c r="C32" s="113">
        <v>0.45500000000000002</v>
      </c>
      <c r="D32" s="113">
        <v>0.56399999999999995</v>
      </c>
    </row>
    <row r="33" spans="1:4" x14ac:dyDescent="0.25">
      <c r="A33" s="82">
        <v>2014</v>
      </c>
      <c r="B33" s="113">
        <v>0.63400000000000001</v>
      </c>
      <c r="C33" s="113">
        <v>0.42899999999999999</v>
      </c>
      <c r="D33" s="113">
        <v>0.53600000000000003</v>
      </c>
    </row>
    <row r="34" spans="1:4" s="347" customFormat="1" x14ac:dyDescent="0.25">
      <c r="A34" s="344"/>
      <c r="B34" s="350"/>
      <c r="C34" s="350"/>
      <c r="D34" s="350"/>
    </row>
    <row r="36" spans="1:4" x14ac:dyDescent="0.25">
      <c r="A36" s="252" t="s">
        <v>34</v>
      </c>
      <c r="B36" s="32"/>
      <c r="C36" s="32"/>
    </row>
    <row r="37" spans="1:4" x14ac:dyDescent="0.25">
      <c r="A37" s="32"/>
      <c r="B37" s="32"/>
      <c r="C37" s="32"/>
    </row>
    <row r="38" spans="1:4" x14ac:dyDescent="0.25">
      <c r="A38" s="32" t="s">
        <v>980</v>
      </c>
      <c r="B38" s="32"/>
      <c r="C38" s="32"/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A3" sqref="A3"/>
    </sheetView>
  </sheetViews>
  <sheetFormatPr defaultColWidth="8.85546875" defaultRowHeight="15" x14ac:dyDescent="0.25"/>
  <cols>
    <col min="2" max="2" width="11.28515625" customWidth="1"/>
    <col min="3" max="3" width="13.42578125" customWidth="1"/>
    <col min="4" max="4" width="12.85546875" customWidth="1"/>
    <col min="8" max="8" width="9.42578125" customWidth="1"/>
    <col min="9" max="9" width="21.7109375" bestFit="1" customWidth="1"/>
    <col min="11" max="11" width="11.85546875" customWidth="1"/>
    <col min="12" max="12" width="11.28515625" customWidth="1"/>
    <col min="13" max="13" width="11.7109375" customWidth="1"/>
  </cols>
  <sheetData>
    <row r="1" spans="1:14" s="56" customFormat="1" ht="15.75" x14ac:dyDescent="0.25">
      <c r="A1" s="2" t="s">
        <v>554</v>
      </c>
    </row>
    <row r="2" spans="1:14" s="56" customFormat="1" x14ac:dyDescent="0.25"/>
    <row r="3" spans="1:14" s="56" customFormat="1" ht="18.75" x14ac:dyDescent="0.3">
      <c r="A3" s="3" t="s">
        <v>141</v>
      </c>
      <c r="B3" s="4" t="s">
        <v>142</v>
      </c>
    </row>
    <row r="4" spans="1:14" s="56" customFormat="1" x14ac:dyDescent="0.25"/>
    <row r="5" spans="1:14" s="56" customFormat="1" x14ac:dyDescent="0.25"/>
    <row r="6" spans="1:14" x14ac:dyDescent="0.25">
      <c r="A6" s="390" t="s">
        <v>613</v>
      </c>
      <c r="B6" s="390"/>
      <c r="C6" s="390"/>
      <c r="D6" s="390"/>
      <c r="E6" s="114"/>
      <c r="F6" s="114"/>
      <c r="G6" s="56"/>
      <c r="H6" s="390" t="s">
        <v>555</v>
      </c>
      <c r="I6" s="390"/>
      <c r="J6" s="390"/>
      <c r="K6" s="390"/>
      <c r="L6" s="390"/>
      <c r="M6" s="390"/>
      <c r="N6" s="56"/>
    </row>
    <row r="7" spans="1:14" x14ac:dyDescent="0.25">
      <c r="A7" s="390"/>
      <c r="B7" s="390"/>
      <c r="C7" s="390"/>
      <c r="D7" s="390"/>
      <c r="E7" s="114"/>
      <c r="F7" s="114"/>
      <c r="G7" s="56"/>
      <c r="H7" s="390"/>
      <c r="I7" s="390"/>
      <c r="J7" s="390"/>
      <c r="K7" s="390"/>
      <c r="L7" s="390"/>
      <c r="M7" s="390"/>
      <c r="N7" s="56"/>
    </row>
    <row r="8" spans="1:14" x14ac:dyDescent="0.25">
      <c r="A8" s="390"/>
      <c r="B8" s="390"/>
      <c r="C8" s="390"/>
      <c r="D8" s="390"/>
      <c r="E8" s="114"/>
      <c r="F8" s="114"/>
      <c r="G8" s="56"/>
      <c r="H8" s="390"/>
      <c r="I8" s="390"/>
      <c r="J8" s="390"/>
      <c r="K8" s="390"/>
      <c r="L8" s="390"/>
      <c r="M8" s="390"/>
      <c r="N8" s="56"/>
    </row>
    <row r="9" spans="1:14" ht="38.25" x14ac:dyDescent="0.25">
      <c r="A9" s="244" t="s">
        <v>149</v>
      </c>
      <c r="B9" s="245" t="s">
        <v>493</v>
      </c>
      <c r="C9" s="245" t="s">
        <v>494</v>
      </c>
      <c r="D9" s="245" t="s">
        <v>492</v>
      </c>
      <c r="E9" s="241"/>
      <c r="F9" s="241"/>
      <c r="G9" s="241"/>
      <c r="H9" s="245" t="s">
        <v>175</v>
      </c>
      <c r="I9" s="262" t="s">
        <v>154</v>
      </c>
      <c r="J9" s="263" t="s">
        <v>155</v>
      </c>
      <c r="K9" s="264" t="s">
        <v>495</v>
      </c>
      <c r="L9" s="264" t="s">
        <v>496</v>
      </c>
      <c r="M9" s="263" t="s">
        <v>174</v>
      </c>
      <c r="N9" s="56"/>
    </row>
    <row r="10" spans="1:14" x14ac:dyDescent="0.25">
      <c r="A10" s="103">
        <v>1975</v>
      </c>
      <c r="B10" s="116">
        <v>592</v>
      </c>
      <c r="C10" s="117">
        <v>510</v>
      </c>
      <c r="D10" s="118">
        <v>58</v>
      </c>
      <c r="E10" s="56"/>
      <c r="F10" s="56"/>
      <c r="G10" s="56"/>
      <c r="H10" s="122">
        <v>1993</v>
      </c>
      <c r="I10" s="122" t="s">
        <v>156</v>
      </c>
      <c r="J10" s="122">
        <v>1992</v>
      </c>
      <c r="K10" s="123">
        <v>28789</v>
      </c>
      <c r="L10" s="124">
        <v>30382</v>
      </c>
      <c r="M10" s="125">
        <v>-5.2432361266539405E-2</v>
      </c>
      <c r="N10" s="56"/>
    </row>
    <row r="11" spans="1:14" x14ac:dyDescent="0.25">
      <c r="A11" s="103">
        <v>1976</v>
      </c>
      <c r="B11" s="116">
        <v>551.5</v>
      </c>
      <c r="C11" s="117">
        <v>400</v>
      </c>
      <c r="D11" s="118">
        <v>43</v>
      </c>
      <c r="E11" s="56"/>
      <c r="F11" s="56"/>
      <c r="G11" s="56"/>
      <c r="H11" s="122">
        <v>1994</v>
      </c>
      <c r="I11" s="122" t="s">
        <v>157</v>
      </c>
      <c r="J11" s="122">
        <v>1993</v>
      </c>
      <c r="K11" s="123">
        <v>32219</v>
      </c>
      <c r="L11" s="123">
        <v>33615</v>
      </c>
      <c r="M11" s="125">
        <v>-4.1529079280083293E-2</v>
      </c>
      <c r="N11" s="56"/>
    </row>
    <row r="12" spans="1:14" x14ac:dyDescent="0.25">
      <c r="A12" s="103">
        <v>1977</v>
      </c>
      <c r="B12" s="116">
        <v>568.9</v>
      </c>
      <c r="C12" s="117">
        <v>372</v>
      </c>
      <c r="D12" s="118">
        <v>48</v>
      </c>
      <c r="E12" s="56"/>
      <c r="F12" s="56"/>
      <c r="G12" s="56"/>
      <c r="H12" s="122">
        <v>1995</v>
      </c>
      <c r="I12" s="122" t="s">
        <v>158</v>
      </c>
      <c r="J12" s="122">
        <v>1994</v>
      </c>
      <c r="K12" s="123">
        <v>37052</v>
      </c>
      <c r="L12" s="123">
        <v>36851</v>
      </c>
      <c r="M12" s="125">
        <v>5.0000000000000001E-3</v>
      </c>
      <c r="N12" s="56"/>
    </row>
    <row r="13" spans="1:14" x14ac:dyDescent="0.25">
      <c r="A13" s="103">
        <v>1978</v>
      </c>
      <c r="B13" s="116">
        <v>490.8</v>
      </c>
      <c r="C13" s="117">
        <v>322</v>
      </c>
      <c r="D13" s="118">
        <v>43</v>
      </c>
      <c r="E13" s="56"/>
      <c r="F13" s="56"/>
      <c r="G13" s="56"/>
      <c r="H13" s="122">
        <v>1996</v>
      </c>
      <c r="I13" s="122" t="s">
        <v>159</v>
      </c>
      <c r="J13" s="122">
        <v>1995</v>
      </c>
      <c r="K13" s="123">
        <v>40852</v>
      </c>
      <c r="L13" s="123">
        <v>40234</v>
      </c>
      <c r="M13" s="125">
        <v>1.4999999999999999E-2</v>
      </c>
      <c r="N13" s="56"/>
    </row>
    <row r="14" spans="1:14" x14ac:dyDescent="0.25">
      <c r="A14" s="103">
        <v>1979</v>
      </c>
      <c r="B14" s="116">
        <v>440.5</v>
      </c>
      <c r="C14" s="117">
        <v>282</v>
      </c>
      <c r="D14" s="118">
        <v>44</v>
      </c>
      <c r="E14" s="56"/>
      <c r="F14" s="56"/>
      <c r="G14" s="56"/>
      <c r="H14" s="122">
        <v>1997</v>
      </c>
      <c r="I14" s="126" t="s">
        <v>160</v>
      </c>
      <c r="J14" s="122">
        <v>1996</v>
      </c>
      <c r="K14" s="123">
        <v>44225</v>
      </c>
      <c r="L14" s="123">
        <v>43266</v>
      </c>
      <c r="M14" s="125">
        <v>2.2000000000000002E-2</v>
      </c>
      <c r="N14" s="56"/>
    </row>
    <row r="15" spans="1:14" x14ac:dyDescent="0.25">
      <c r="A15" s="103">
        <v>1980</v>
      </c>
      <c r="B15" s="116">
        <v>420.3</v>
      </c>
      <c r="C15" s="117">
        <v>295</v>
      </c>
      <c r="D15" s="118">
        <v>41</v>
      </c>
      <c r="E15" s="56"/>
      <c r="F15" s="56"/>
      <c r="G15" s="56"/>
      <c r="H15" s="122">
        <v>1998</v>
      </c>
      <c r="I15" s="126" t="s">
        <v>161</v>
      </c>
      <c r="J15" s="122">
        <v>1997</v>
      </c>
      <c r="K15" s="123">
        <v>47031</v>
      </c>
      <c r="L15" s="123">
        <v>45419</v>
      </c>
      <c r="M15" s="125">
        <v>3.5000000000000003E-2</v>
      </c>
      <c r="N15" s="56"/>
    </row>
    <row r="16" spans="1:14" x14ac:dyDescent="0.25">
      <c r="A16" s="103">
        <v>1981</v>
      </c>
      <c r="B16" s="116">
        <v>381</v>
      </c>
      <c r="C16" s="117">
        <v>232</v>
      </c>
      <c r="D16" s="118">
        <v>37</v>
      </c>
      <c r="E16" s="56"/>
      <c r="F16" s="56"/>
      <c r="G16" s="56"/>
      <c r="H16" s="122">
        <v>1999</v>
      </c>
      <c r="I16" s="126" t="s">
        <v>176</v>
      </c>
      <c r="J16" s="122">
        <v>1998</v>
      </c>
      <c r="K16" s="123">
        <v>49975</v>
      </c>
      <c r="L16" s="123">
        <v>47619</v>
      </c>
      <c r="M16" s="125">
        <v>4.9000000000000002E-2</v>
      </c>
      <c r="N16" s="56"/>
    </row>
    <row r="17" spans="1:14" x14ac:dyDescent="0.25">
      <c r="A17" s="103">
        <v>1982</v>
      </c>
      <c r="B17" s="116">
        <v>336.1</v>
      </c>
      <c r="C17" s="117">
        <v>204</v>
      </c>
      <c r="D17" s="118">
        <v>38</v>
      </c>
      <c r="E17" s="56"/>
      <c r="F17" s="56"/>
      <c r="G17" s="56"/>
      <c r="H17" s="122">
        <v>2000</v>
      </c>
      <c r="I17" s="126" t="s">
        <v>162</v>
      </c>
      <c r="J17" s="122">
        <v>1999</v>
      </c>
      <c r="K17" s="123">
        <v>51409</v>
      </c>
      <c r="L17" s="123">
        <v>50474</v>
      </c>
      <c r="M17" s="125">
        <v>1.9E-2</v>
      </c>
      <c r="N17" s="56"/>
    </row>
    <row r="18" spans="1:14" x14ac:dyDescent="0.25">
      <c r="A18" s="103">
        <v>1983</v>
      </c>
      <c r="B18" s="116">
        <v>428.5</v>
      </c>
      <c r="C18" s="117">
        <v>267</v>
      </c>
      <c r="D18" s="118">
        <v>47</v>
      </c>
      <c r="E18" s="56"/>
      <c r="F18" s="56"/>
      <c r="G18" s="56"/>
      <c r="H18" s="122">
        <v>2001</v>
      </c>
      <c r="I18" s="126" t="s">
        <v>163</v>
      </c>
      <c r="J18" s="122">
        <v>2000</v>
      </c>
      <c r="K18" s="123">
        <v>54070</v>
      </c>
      <c r="L18" s="123">
        <v>54241</v>
      </c>
      <c r="M18" s="125">
        <v>-3.0000000000000001E-3</v>
      </c>
      <c r="N18" s="56"/>
    </row>
    <row r="19" spans="1:14" x14ac:dyDescent="0.25">
      <c r="A19" s="103">
        <v>1984</v>
      </c>
      <c r="B19" s="116">
        <v>410</v>
      </c>
      <c r="C19" s="117">
        <v>329</v>
      </c>
      <c r="D19" s="118">
        <v>47</v>
      </c>
      <c r="E19" s="56"/>
      <c r="F19" s="56"/>
      <c r="G19" s="56"/>
      <c r="H19" s="122">
        <v>2002</v>
      </c>
      <c r="I19" s="126" t="s">
        <v>164</v>
      </c>
      <c r="J19" s="122">
        <v>2001</v>
      </c>
      <c r="K19" s="123">
        <v>59400</v>
      </c>
      <c r="L19" s="123">
        <v>59600</v>
      </c>
      <c r="M19" s="125">
        <v>-4.0000000000000001E-3</v>
      </c>
      <c r="N19" s="56"/>
    </row>
    <row r="20" spans="1:14" x14ac:dyDescent="0.25">
      <c r="A20" s="103">
        <v>1985</v>
      </c>
      <c r="B20" s="116">
        <v>416.1</v>
      </c>
      <c r="C20" s="117">
        <v>332</v>
      </c>
      <c r="D20" s="118">
        <v>48</v>
      </c>
      <c r="E20" s="56"/>
      <c r="F20" s="56"/>
      <c r="G20" s="56"/>
      <c r="H20" s="122">
        <v>2003</v>
      </c>
      <c r="I20" s="126" t="s">
        <v>165</v>
      </c>
      <c r="J20" s="122">
        <v>2002</v>
      </c>
      <c r="K20" s="123">
        <v>63300</v>
      </c>
      <c r="L20" s="123">
        <v>65700</v>
      </c>
      <c r="M20" s="125">
        <v>-3.6000000000000004E-2</v>
      </c>
      <c r="N20" s="56"/>
    </row>
    <row r="21" spans="1:14" x14ac:dyDescent="0.25">
      <c r="A21" s="103">
        <v>1986</v>
      </c>
      <c r="B21" s="116">
        <v>424.9</v>
      </c>
      <c r="C21" s="117">
        <v>389</v>
      </c>
      <c r="D21" s="118">
        <v>55</v>
      </c>
      <c r="E21" s="56"/>
      <c r="F21" s="56"/>
      <c r="G21" s="56"/>
      <c r="H21" s="122">
        <v>2004</v>
      </c>
      <c r="I21" s="126" t="s">
        <v>166</v>
      </c>
      <c r="J21" s="122">
        <v>2003</v>
      </c>
      <c r="K21" s="123">
        <v>69700</v>
      </c>
      <c r="L21" s="123">
        <v>70900</v>
      </c>
      <c r="M21" s="125">
        <v>-1.8000000000000002E-2</v>
      </c>
      <c r="N21" s="56"/>
    </row>
    <row r="22" spans="1:14" x14ac:dyDescent="0.25">
      <c r="A22" s="103">
        <v>1987</v>
      </c>
      <c r="B22" s="116">
        <v>420.3</v>
      </c>
      <c r="C22" s="117">
        <v>382</v>
      </c>
      <c r="D22" s="118">
        <v>48</v>
      </c>
      <c r="E22" s="56"/>
      <c r="F22" s="56"/>
      <c r="G22" s="56"/>
      <c r="H22" s="122">
        <v>2005</v>
      </c>
      <c r="I22" s="126" t="s">
        <v>167</v>
      </c>
      <c r="J22" s="122">
        <v>2004</v>
      </c>
      <c r="K22" s="123">
        <v>77800</v>
      </c>
      <c r="L22" s="123">
        <v>78200</v>
      </c>
      <c r="M22" s="125">
        <v>-6.0000000000000001E-3</v>
      </c>
      <c r="N22" s="56"/>
    </row>
    <row r="23" spans="1:14" x14ac:dyDescent="0.25">
      <c r="A23" s="103">
        <v>1988</v>
      </c>
      <c r="B23" s="116">
        <v>415.3</v>
      </c>
      <c r="C23" s="117">
        <v>355</v>
      </c>
      <c r="D23" s="118">
        <v>50</v>
      </c>
      <c r="E23" s="56"/>
      <c r="F23" s="56"/>
      <c r="G23" s="56"/>
      <c r="H23" s="122">
        <v>2006</v>
      </c>
      <c r="I23" s="126" t="s">
        <v>168</v>
      </c>
      <c r="J23" s="122">
        <v>2005</v>
      </c>
      <c r="K23" s="123">
        <v>81400</v>
      </c>
      <c r="L23" s="123">
        <v>85400</v>
      </c>
      <c r="M23" s="125">
        <v>-4.5999999999999999E-2</v>
      </c>
      <c r="N23" s="56"/>
    </row>
    <row r="24" spans="1:14" x14ac:dyDescent="0.25">
      <c r="A24" s="103">
        <v>1989</v>
      </c>
      <c r="B24" s="116">
        <v>430.7</v>
      </c>
      <c r="C24" s="117">
        <v>383</v>
      </c>
      <c r="D24" s="118">
        <v>48</v>
      </c>
      <c r="E24" s="56"/>
      <c r="F24" s="56"/>
      <c r="G24" s="56"/>
      <c r="H24" s="122">
        <v>2007</v>
      </c>
      <c r="I24" s="126" t="s">
        <v>169</v>
      </c>
      <c r="J24" s="122">
        <v>2006</v>
      </c>
      <c r="K24" s="123">
        <v>89000</v>
      </c>
      <c r="L24" s="123">
        <v>92400</v>
      </c>
      <c r="M24" s="125">
        <v>-3.7000000000000005E-2</v>
      </c>
      <c r="N24" s="56"/>
    </row>
    <row r="25" spans="1:14" x14ac:dyDescent="0.25">
      <c r="A25" s="103">
        <v>1990</v>
      </c>
      <c r="B25" s="116">
        <v>472.1</v>
      </c>
      <c r="C25" s="117">
        <v>452</v>
      </c>
      <c r="D25" s="118">
        <v>76</v>
      </c>
      <c r="E25" s="56"/>
      <c r="F25" s="56"/>
      <c r="G25" s="56"/>
      <c r="H25" s="122">
        <v>2008</v>
      </c>
      <c r="I25" s="126" t="s">
        <v>170</v>
      </c>
      <c r="J25" s="122">
        <v>2007</v>
      </c>
      <c r="K25" s="123">
        <v>99000</v>
      </c>
      <c r="L25" s="123">
        <v>99100</v>
      </c>
      <c r="M25" s="125">
        <v>-1E-3</v>
      </c>
      <c r="N25" s="56"/>
    </row>
    <row r="26" spans="1:14" x14ac:dyDescent="0.25">
      <c r="A26" s="103">
        <v>1991</v>
      </c>
      <c r="B26" s="116">
        <v>540.79999999999995</v>
      </c>
      <c r="C26" s="117">
        <v>518</v>
      </c>
      <c r="D26" s="118">
        <v>126</v>
      </c>
      <c r="E26" s="56"/>
      <c r="F26" s="56"/>
      <c r="G26" s="56"/>
      <c r="H26" s="122">
        <v>2009</v>
      </c>
      <c r="I26" s="126" t="s">
        <v>171</v>
      </c>
      <c r="J26" s="122">
        <v>2008</v>
      </c>
      <c r="K26" s="123">
        <v>103400</v>
      </c>
      <c r="L26" s="123">
        <v>106300</v>
      </c>
      <c r="M26" s="125">
        <v>-2.7999999999999997E-2</v>
      </c>
      <c r="N26" s="56"/>
    </row>
    <row r="27" spans="1:14" x14ac:dyDescent="0.25">
      <c r="A27" s="103">
        <v>1992</v>
      </c>
      <c r="B27" s="116">
        <v>642.1</v>
      </c>
      <c r="C27" s="117">
        <v>653</v>
      </c>
      <c r="D27" s="118">
        <v>221</v>
      </c>
      <c r="E27" s="56"/>
      <c r="F27" s="56"/>
      <c r="G27" s="56"/>
      <c r="H27" s="122">
        <v>2010</v>
      </c>
      <c r="I27" s="126" t="s">
        <v>172</v>
      </c>
      <c r="J27" s="122">
        <v>2009</v>
      </c>
      <c r="K27" s="127">
        <v>111700</v>
      </c>
      <c r="L27" s="127">
        <v>118400</v>
      </c>
      <c r="M27" s="128">
        <v>-5.5999999999999994E-2</v>
      </c>
      <c r="N27" s="56"/>
    </row>
    <row r="28" spans="1:14" x14ac:dyDescent="0.25">
      <c r="A28" s="103">
        <v>1993</v>
      </c>
      <c r="B28" s="116">
        <v>637.4</v>
      </c>
      <c r="C28" s="117">
        <v>640</v>
      </c>
      <c r="D28" s="118">
        <v>235</v>
      </c>
      <c r="E28" s="56"/>
      <c r="F28" s="56"/>
      <c r="G28" s="56"/>
      <c r="H28" s="122">
        <v>2011</v>
      </c>
      <c r="I28" s="126" t="s">
        <v>173</v>
      </c>
      <c r="J28" s="122">
        <v>2010</v>
      </c>
      <c r="K28" s="123">
        <v>128100</v>
      </c>
      <c r="L28" s="127">
        <v>127700</v>
      </c>
      <c r="M28" s="128">
        <v>4.0000000000000001E-3</v>
      </c>
      <c r="N28" s="56"/>
    </row>
    <row r="29" spans="1:14" x14ac:dyDescent="0.25">
      <c r="A29" s="103">
        <v>1994</v>
      </c>
      <c r="B29" s="116">
        <v>631.9</v>
      </c>
      <c r="C29" s="117">
        <v>586</v>
      </c>
      <c r="D29" s="118">
        <v>204</v>
      </c>
      <c r="E29" s="56"/>
      <c r="F29" s="56"/>
      <c r="G29" s="56"/>
      <c r="H29" s="122">
        <v>2012</v>
      </c>
      <c r="I29" s="126" t="s">
        <v>511</v>
      </c>
      <c r="J29" s="122">
        <v>2011</v>
      </c>
      <c r="K29" s="129">
        <v>134200</v>
      </c>
      <c r="L29" s="129">
        <v>132300</v>
      </c>
      <c r="M29" s="125">
        <v>1.3999999999999999E-2</v>
      </c>
      <c r="N29" s="56"/>
    </row>
    <row r="30" spans="1:14" x14ac:dyDescent="0.25">
      <c r="A30" s="103">
        <v>1995</v>
      </c>
      <c r="B30" s="116">
        <v>645.6</v>
      </c>
      <c r="C30" s="117">
        <v>572</v>
      </c>
      <c r="D30" s="118">
        <v>177</v>
      </c>
      <c r="E30" s="56"/>
      <c r="F30" s="56"/>
      <c r="G30" s="56"/>
      <c r="H30" s="122">
        <v>2013</v>
      </c>
      <c r="I30" s="126" t="s">
        <v>512</v>
      </c>
      <c r="J30" s="122">
        <v>2012</v>
      </c>
      <c r="K30" s="130">
        <v>139000</v>
      </c>
      <c r="L30" s="130">
        <v>140300</v>
      </c>
      <c r="M30" s="125">
        <v>-0.01</v>
      </c>
      <c r="N30" s="56"/>
    </row>
    <row r="31" spans="1:14" x14ac:dyDescent="0.25">
      <c r="A31" s="103">
        <v>1996</v>
      </c>
      <c r="B31" s="116">
        <v>624.29999999999995</v>
      </c>
      <c r="C31" s="117">
        <v>530</v>
      </c>
      <c r="D31" s="118">
        <v>145</v>
      </c>
      <c r="E31" s="56"/>
      <c r="F31" s="56"/>
      <c r="G31" s="56"/>
      <c r="H31" s="122">
        <v>2014</v>
      </c>
      <c r="I31" s="126" t="s">
        <v>950</v>
      </c>
      <c r="J31" s="122">
        <v>2013</v>
      </c>
      <c r="K31" s="130">
        <v>147400</v>
      </c>
      <c r="L31" s="130">
        <v>143400</v>
      </c>
      <c r="M31" s="125">
        <v>0.03</v>
      </c>
      <c r="N31" s="56"/>
    </row>
    <row r="32" spans="1:14" x14ac:dyDescent="0.25">
      <c r="A32" s="103">
        <v>1997</v>
      </c>
      <c r="B32" s="116">
        <v>587.70000000000005</v>
      </c>
      <c r="C32" s="117">
        <v>460</v>
      </c>
      <c r="D32" s="118">
        <v>116</v>
      </c>
      <c r="E32" s="56"/>
      <c r="F32" s="56"/>
      <c r="G32" s="56"/>
      <c r="H32" s="415" t="s">
        <v>485</v>
      </c>
      <c r="I32" s="415"/>
      <c r="J32" s="415"/>
      <c r="K32" s="415"/>
      <c r="L32" s="415"/>
      <c r="M32" s="415"/>
      <c r="N32" s="56"/>
    </row>
    <row r="33" spans="1:14" x14ac:dyDescent="0.25">
      <c r="A33" s="103">
        <v>1998</v>
      </c>
      <c r="B33" s="116">
        <v>608.4</v>
      </c>
      <c r="C33" s="117">
        <v>492</v>
      </c>
      <c r="D33" s="118">
        <v>135</v>
      </c>
      <c r="E33" s="56"/>
      <c r="F33" s="56"/>
      <c r="G33" s="56"/>
      <c r="H33" s="415"/>
      <c r="I33" s="415"/>
      <c r="J33" s="415"/>
      <c r="K33" s="415"/>
      <c r="L33" s="415"/>
      <c r="M33" s="415"/>
      <c r="N33" s="56"/>
    </row>
    <row r="34" spans="1:14" x14ac:dyDescent="0.25">
      <c r="A34" s="103">
        <v>1999</v>
      </c>
      <c r="B34" s="116">
        <v>620.6</v>
      </c>
      <c r="C34" s="117">
        <v>495</v>
      </c>
      <c r="D34" s="118">
        <v>140</v>
      </c>
      <c r="E34" s="56"/>
      <c r="F34" s="56"/>
      <c r="G34" s="56"/>
      <c r="H34" s="335"/>
      <c r="I34" s="335"/>
      <c r="J34" s="335"/>
      <c r="K34" s="335"/>
      <c r="L34" s="335"/>
      <c r="M34" s="335"/>
      <c r="N34" s="56"/>
    </row>
    <row r="35" spans="1:14" x14ac:dyDescent="0.25">
      <c r="A35" s="103">
        <v>2000</v>
      </c>
      <c r="B35" s="116">
        <v>621.29999999999995</v>
      </c>
      <c r="C35" s="117">
        <v>483</v>
      </c>
      <c r="D35" s="118">
        <v>145</v>
      </c>
      <c r="E35" s="56"/>
      <c r="F35" s="56"/>
      <c r="G35" s="56"/>
      <c r="H35" s="336"/>
      <c r="I35" s="336"/>
      <c r="J35" s="336"/>
      <c r="K35" s="336"/>
      <c r="L35" s="336"/>
      <c r="M35" s="336"/>
      <c r="N35" s="56"/>
    </row>
    <row r="36" spans="1:14" x14ac:dyDescent="0.25">
      <c r="A36" s="103">
        <v>2001</v>
      </c>
      <c r="B36" s="116">
        <v>690.5</v>
      </c>
      <c r="C36" s="117">
        <v>504</v>
      </c>
      <c r="D36" s="118">
        <v>157</v>
      </c>
      <c r="E36" s="56"/>
      <c r="F36" s="56"/>
      <c r="G36" s="56"/>
      <c r="H36" s="336"/>
      <c r="I36" s="336"/>
      <c r="J36" s="336"/>
      <c r="K36" s="336"/>
      <c r="L36" s="336"/>
      <c r="M36" s="336"/>
      <c r="N36" s="56"/>
    </row>
    <row r="37" spans="1:14" x14ac:dyDescent="0.25">
      <c r="A37" s="103">
        <v>2002</v>
      </c>
      <c r="B37" s="116">
        <v>750</v>
      </c>
      <c r="C37" s="117">
        <v>535</v>
      </c>
      <c r="D37" s="118">
        <v>171</v>
      </c>
      <c r="E37" s="56"/>
      <c r="F37" s="56"/>
      <c r="G37" s="56"/>
      <c r="H37" s="416"/>
      <c r="I37" s="416"/>
      <c r="J37" s="416"/>
      <c r="K37" s="416"/>
      <c r="L37" s="416"/>
      <c r="M37" s="416"/>
      <c r="N37" s="56"/>
    </row>
    <row r="38" spans="1:14" x14ac:dyDescent="0.25">
      <c r="A38" s="103">
        <v>2003</v>
      </c>
      <c r="B38" s="116">
        <v>777.5</v>
      </c>
      <c r="C38" s="117">
        <v>540</v>
      </c>
      <c r="D38" s="118">
        <v>180</v>
      </c>
      <c r="E38" s="56"/>
      <c r="F38" s="56"/>
      <c r="G38" s="56"/>
      <c r="H38" s="416"/>
      <c r="I38" s="416"/>
      <c r="J38" s="416"/>
      <c r="K38" s="416"/>
      <c r="L38" s="416"/>
      <c r="M38" s="416"/>
      <c r="N38" s="56"/>
    </row>
    <row r="39" spans="1:14" x14ac:dyDescent="0.25">
      <c r="A39" s="103">
        <v>2004</v>
      </c>
      <c r="B39" s="116">
        <v>795.8</v>
      </c>
      <c r="C39" s="117">
        <v>571</v>
      </c>
      <c r="D39" s="118">
        <v>183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25">
      <c r="A40" s="103">
        <v>2005</v>
      </c>
      <c r="B40" s="116">
        <v>829.7</v>
      </c>
      <c r="C40" s="117">
        <v>561</v>
      </c>
      <c r="D40" s="118">
        <v>178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x14ac:dyDescent="0.25">
      <c r="A41" s="103">
        <v>2006</v>
      </c>
      <c r="B41" s="116">
        <v>803.8</v>
      </c>
      <c r="C41" s="117">
        <v>561</v>
      </c>
      <c r="D41" s="118">
        <v>175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x14ac:dyDescent="0.25">
      <c r="A42" s="103">
        <v>2007</v>
      </c>
      <c r="B42" s="116">
        <v>818.5</v>
      </c>
      <c r="C42" s="117">
        <v>566</v>
      </c>
      <c r="D42" s="118">
        <v>172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25">
      <c r="A43" s="103">
        <v>2008</v>
      </c>
      <c r="B43" s="116">
        <v>890.4</v>
      </c>
      <c r="C43" s="117">
        <v>639</v>
      </c>
      <c r="D43" s="118">
        <v>183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x14ac:dyDescent="0.25">
      <c r="A44" s="103">
        <v>2009</v>
      </c>
      <c r="B44" s="116">
        <v>987.6</v>
      </c>
      <c r="C44" s="119">
        <v>697</v>
      </c>
      <c r="D44" s="120">
        <v>198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x14ac:dyDescent="0.25">
      <c r="A45" s="103">
        <v>2010</v>
      </c>
      <c r="B45" s="116">
        <v>1049.3</v>
      </c>
      <c r="C45" s="119">
        <v>740</v>
      </c>
      <c r="D45" s="120">
        <v>205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x14ac:dyDescent="0.25">
      <c r="A46" s="103">
        <v>2011</v>
      </c>
      <c r="B46" s="116">
        <v>1019.1</v>
      </c>
      <c r="C46" s="80">
        <v>725</v>
      </c>
      <c r="D46" s="120">
        <v>202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s="56" customFormat="1" x14ac:dyDescent="0.25">
      <c r="A47" s="103">
        <v>2012</v>
      </c>
      <c r="B47" s="103">
        <v>983.6</v>
      </c>
      <c r="C47" s="80">
        <v>669</v>
      </c>
      <c r="D47" s="120">
        <v>190</v>
      </c>
    </row>
    <row r="48" spans="1:14" x14ac:dyDescent="0.25">
      <c r="A48" s="103">
        <v>2013</v>
      </c>
      <c r="B48" s="238">
        <v>888.1</v>
      </c>
      <c r="C48" s="239">
        <v>625</v>
      </c>
      <c r="D48" s="120">
        <v>177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1:9" x14ac:dyDescent="0.25">
      <c r="A49" s="415" t="s">
        <v>153</v>
      </c>
      <c r="B49" s="415"/>
      <c r="C49" s="415"/>
      <c r="D49" s="415"/>
    </row>
    <row r="50" spans="1:9" x14ac:dyDescent="0.25">
      <c r="A50" s="415"/>
      <c r="B50" s="415"/>
      <c r="C50" s="415"/>
      <c r="D50" s="415"/>
    </row>
    <row r="53" spans="1:9" x14ac:dyDescent="0.25">
      <c r="A53" s="59" t="s">
        <v>34</v>
      </c>
      <c r="B53" s="56"/>
      <c r="C53" s="56"/>
      <c r="D53" s="56"/>
      <c r="E53" s="56"/>
      <c r="F53" s="56"/>
      <c r="G53" s="56"/>
      <c r="H53" s="56"/>
      <c r="I53" s="56"/>
    </row>
    <row r="54" spans="1:9" x14ac:dyDescent="0.25">
      <c r="A54" s="59"/>
      <c r="B54" s="56"/>
      <c r="C54" s="56"/>
      <c r="D54" s="56"/>
      <c r="E54" s="56"/>
      <c r="F54" s="56"/>
      <c r="G54" s="56"/>
      <c r="H54" s="56"/>
      <c r="I54" s="56"/>
    </row>
    <row r="55" spans="1:9" x14ac:dyDescent="0.25">
      <c r="A55" s="57" t="s">
        <v>755</v>
      </c>
      <c r="B55" s="56"/>
      <c r="C55" s="56"/>
      <c r="D55" s="56"/>
      <c r="E55" s="56"/>
      <c r="F55" s="56"/>
      <c r="G55" s="56"/>
      <c r="H55" s="56"/>
      <c r="I55" s="56"/>
    </row>
    <row r="56" spans="1:9" x14ac:dyDescent="0.25">
      <c r="A56" s="56" t="s">
        <v>894</v>
      </c>
      <c r="B56" s="56"/>
      <c r="C56" s="56"/>
      <c r="D56" s="56"/>
      <c r="E56" s="56"/>
      <c r="F56" s="56"/>
      <c r="G56" s="56"/>
      <c r="H56" s="56"/>
      <c r="I56" s="56"/>
    </row>
    <row r="57" spans="1:9" x14ac:dyDescent="0.25">
      <c r="A57" s="254" t="s">
        <v>731</v>
      </c>
      <c r="B57" s="56"/>
      <c r="C57" s="56"/>
      <c r="D57" s="56"/>
      <c r="E57" s="56"/>
      <c r="F57" s="56"/>
      <c r="G57" s="56"/>
      <c r="H57" s="56"/>
      <c r="I57" s="56"/>
    </row>
    <row r="58" spans="1:9" x14ac:dyDescent="0.25">
      <c r="A58" s="59"/>
      <c r="B58" s="56"/>
      <c r="C58" s="56"/>
      <c r="D58" s="56"/>
      <c r="E58" s="56"/>
      <c r="F58" s="56"/>
      <c r="G58" s="56"/>
      <c r="H58" s="56"/>
      <c r="I58" s="56"/>
    </row>
    <row r="59" spans="1:9" x14ac:dyDescent="0.25">
      <c r="A59" s="56" t="s">
        <v>895</v>
      </c>
      <c r="B59" s="56"/>
      <c r="C59" s="56"/>
      <c r="D59" s="56"/>
      <c r="E59" s="56"/>
      <c r="F59" s="56"/>
      <c r="G59" s="56"/>
      <c r="H59" s="56"/>
      <c r="I59" s="56"/>
    </row>
    <row r="60" spans="1:9" x14ac:dyDescent="0.25">
      <c r="A60" s="254" t="s">
        <v>756</v>
      </c>
      <c r="B60" s="56"/>
      <c r="C60" s="56"/>
      <c r="D60" s="56"/>
      <c r="E60" s="56"/>
      <c r="F60" s="56"/>
      <c r="G60" s="56"/>
      <c r="H60" s="56"/>
      <c r="I60" s="56"/>
    </row>
    <row r="61" spans="1:9" x14ac:dyDescent="0.25">
      <c r="A61" s="254"/>
      <c r="B61" s="56"/>
      <c r="C61" s="56"/>
      <c r="D61" s="56"/>
      <c r="E61" s="56"/>
      <c r="F61" s="56"/>
      <c r="G61" s="56"/>
      <c r="H61" s="56"/>
      <c r="I61" s="56"/>
    </row>
    <row r="62" spans="1:9" x14ac:dyDescent="0.25">
      <c r="A62" s="57" t="s">
        <v>757</v>
      </c>
      <c r="B62" s="56"/>
      <c r="C62" s="56"/>
      <c r="D62" s="56"/>
      <c r="E62" s="56"/>
      <c r="F62" s="56"/>
      <c r="G62" s="56"/>
      <c r="H62" s="56"/>
      <c r="I62" s="56"/>
    </row>
    <row r="63" spans="1:9" x14ac:dyDescent="0.25">
      <c r="A63" s="56" t="s">
        <v>951</v>
      </c>
      <c r="B63" s="56"/>
      <c r="C63" s="56"/>
      <c r="D63" s="56"/>
      <c r="E63" s="56"/>
      <c r="F63" s="56"/>
      <c r="G63" s="56"/>
      <c r="H63" s="56"/>
      <c r="I63" s="56"/>
    </row>
    <row r="64" spans="1:9" x14ac:dyDescent="0.25">
      <c r="A64" s="56"/>
      <c r="B64" s="56"/>
      <c r="C64" s="56"/>
      <c r="D64" s="56"/>
      <c r="E64" s="56"/>
      <c r="F64" s="56"/>
      <c r="G64" s="56"/>
      <c r="H64" s="56"/>
      <c r="I64" s="56"/>
    </row>
  </sheetData>
  <mergeCells count="5">
    <mergeCell ref="A6:D8"/>
    <mergeCell ref="A49:D50"/>
    <mergeCell ref="H6:M8"/>
    <mergeCell ref="H37:M38"/>
    <mergeCell ref="H32:M33"/>
  </mergeCells>
  <hyperlinks>
    <hyperlink ref="A3" location="TableOfContents!A1" display="Back"/>
    <hyperlink ref="A60" r:id="rId1" location="980002"/>
    <hyperlink ref="A57" r:id="rId2" location="table6.c7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6" workbookViewId="0">
      <selection activeCell="A6" sqref="A6:B7"/>
    </sheetView>
  </sheetViews>
  <sheetFormatPr defaultColWidth="8.85546875" defaultRowHeight="15" x14ac:dyDescent="0.25"/>
  <cols>
    <col min="2" max="2" width="14.28515625" customWidth="1"/>
  </cols>
  <sheetData>
    <row r="1" spans="1:2" s="56" customFormat="1" ht="15.75" x14ac:dyDescent="0.25">
      <c r="A1" s="2" t="s">
        <v>556</v>
      </c>
    </row>
    <row r="2" spans="1:2" s="56" customFormat="1" x14ac:dyDescent="0.25"/>
    <row r="3" spans="1:2" s="56" customFormat="1" ht="18.75" x14ac:dyDescent="0.3">
      <c r="A3" s="3" t="s">
        <v>141</v>
      </c>
      <c r="B3" s="4" t="s">
        <v>142</v>
      </c>
    </row>
    <row r="4" spans="1:2" s="56" customFormat="1" x14ac:dyDescent="0.25"/>
    <row r="5" spans="1:2" s="56" customFormat="1" x14ac:dyDescent="0.25"/>
    <row r="6" spans="1:2" x14ac:dyDescent="0.25">
      <c r="A6" s="390" t="s">
        <v>556</v>
      </c>
      <c r="B6" s="390"/>
    </row>
    <row r="7" spans="1:2" ht="43.5" customHeight="1" x14ac:dyDescent="0.25">
      <c r="A7" s="390"/>
      <c r="B7" s="390"/>
    </row>
    <row r="8" spans="1:2" ht="30" x14ac:dyDescent="0.25">
      <c r="A8" s="91" t="s">
        <v>29</v>
      </c>
      <c r="B8" s="92" t="s">
        <v>177</v>
      </c>
    </row>
    <row r="9" spans="1:2" x14ac:dyDescent="0.25">
      <c r="A9" s="131">
        <v>1980</v>
      </c>
      <c r="B9" s="132">
        <v>4.3600000000000003</v>
      </c>
    </row>
    <row r="10" spans="1:2" x14ac:dyDescent="0.25">
      <c r="A10" s="131">
        <v>1981</v>
      </c>
      <c r="B10" s="132">
        <v>3.86</v>
      </c>
    </row>
    <row r="11" spans="1:2" x14ac:dyDescent="0.25">
      <c r="A11" s="131">
        <v>1982</v>
      </c>
      <c r="B11" s="132">
        <v>3.35</v>
      </c>
    </row>
    <row r="12" spans="1:2" x14ac:dyDescent="0.25">
      <c r="A12" s="131">
        <v>1983</v>
      </c>
      <c r="B12" s="132">
        <v>4.22</v>
      </c>
    </row>
    <row r="13" spans="1:2" x14ac:dyDescent="0.25">
      <c r="A13" s="131">
        <v>1984</v>
      </c>
      <c r="B13" s="132">
        <v>3.98</v>
      </c>
    </row>
    <row r="14" spans="1:2" x14ac:dyDescent="0.25">
      <c r="A14" s="131">
        <v>1985</v>
      </c>
      <c r="B14" s="132">
        <v>3.96</v>
      </c>
    </row>
    <row r="15" spans="1:2" x14ac:dyDescent="0.25">
      <c r="A15" s="131">
        <v>1986</v>
      </c>
      <c r="B15" s="132">
        <v>3.96</v>
      </c>
    </row>
    <row r="16" spans="1:2" x14ac:dyDescent="0.25">
      <c r="A16" s="131">
        <v>1987</v>
      </c>
      <c r="B16" s="132">
        <v>3.84</v>
      </c>
    </row>
    <row r="17" spans="1:2" x14ac:dyDescent="0.25">
      <c r="A17" s="131">
        <v>1988</v>
      </c>
      <c r="B17" s="132">
        <v>3.73</v>
      </c>
    </row>
    <row r="18" spans="1:2" x14ac:dyDescent="0.25">
      <c r="A18" s="131">
        <v>1989</v>
      </c>
      <c r="B18" s="132">
        <v>3.79</v>
      </c>
    </row>
    <row r="19" spans="1:2" x14ac:dyDescent="0.25">
      <c r="A19" s="131">
        <v>1990</v>
      </c>
      <c r="B19" s="132">
        <v>4.08</v>
      </c>
    </row>
    <row r="20" spans="1:2" x14ac:dyDescent="0.25">
      <c r="A20" s="131">
        <v>1991</v>
      </c>
      <c r="B20" s="132">
        <v>4.62</v>
      </c>
    </row>
    <row r="21" spans="1:2" x14ac:dyDescent="0.25">
      <c r="A21" s="131">
        <v>1992</v>
      </c>
      <c r="B21" s="132">
        <v>5.44</v>
      </c>
    </row>
    <row r="22" spans="1:2" x14ac:dyDescent="0.25">
      <c r="A22" s="131">
        <v>1993</v>
      </c>
      <c r="B22" s="132">
        <v>5.35</v>
      </c>
    </row>
    <row r="23" spans="1:2" x14ac:dyDescent="0.25">
      <c r="A23" s="131">
        <v>1994</v>
      </c>
      <c r="B23" s="132">
        <v>5.24</v>
      </c>
    </row>
    <row r="24" spans="1:2" x14ac:dyDescent="0.25">
      <c r="A24" s="131">
        <v>1995</v>
      </c>
      <c r="B24" s="132">
        <v>5.29</v>
      </c>
    </row>
    <row r="25" spans="1:2" x14ac:dyDescent="0.25">
      <c r="A25" s="131">
        <v>1996</v>
      </c>
      <c r="B25" s="132">
        <v>5.04</v>
      </c>
    </row>
    <row r="26" spans="1:2" x14ac:dyDescent="0.25">
      <c r="A26" s="131">
        <v>1997</v>
      </c>
      <c r="B26" s="132">
        <v>4.68</v>
      </c>
    </row>
    <row r="27" spans="1:2" x14ac:dyDescent="0.25">
      <c r="A27" s="131">
        <v>1998</v>
      </c>
      <c r="B27" s="132">
        <v>4.76</v>
      </c>
    </row>
    <row r="28" spans="1:2" x14ac:dyDescent="0.25">
      <c r="A28" s="131">
        <v>1999</v>
      </c>
      <c r="B28" s="132">
        <v>4.78</v>
      </c>
    </row>
    <row r="29" spans="1:2" x14ac:dyDescent="0.25">
      <c r="A29" s="131">
        <v>2000</v>
      </c>
      <c r="B29" s="132">
        <v>4.71</v>
      </c>
    </row>
    <row r="30" spans="1:2" x14ac:dyDescent="0.25">
      <c r="A30" s="131">
        <v>2001</v>
      </c>
      <c r="B30" s="132">
        <v>5.16</v>
      </c>
    </row>
    <row r="31" spans="1:2" x14ac:dyDescent="0.25">
      <c r="A31" s="131">
        <v>2002</v>
      </c>
      <c r="B31" s="132">
        <v>5.54</v>
      </c>
    </row>
    <row r="32" spans="1:2" x14ac:dyDescent="0.25">
      <c r="A32" s="131">
        <v>2003</v>
      </c>
      <c r="B32" s="132">
        <v>5.7</v>
      </c>
    </row>
    <row r="33" spans="1:4" x14ac:dyDescent="0.25">
      <c r="A33" s="131">
        <v>2004</v>
      </c>
      <c r="B33" s="132">
        <v>5.8</v>
      </c>
    </row>
    <row r="34" spans="1:4" x14ac:dyDescent="0.25">
      <c r="A34" s="110">
        <v>2005</v>
      </c>
      <c r="B34" s="132">
        <v>5.99</v>
      </c>
    </row>
    <row r="35" spans="1:4" x14ac:dyDescent="0.25">
      <c r="A35" s="110">
        <v>2006</v>
      </c>
      <c r="B35" s="132">
        <v>5.75</v>
      </c>
    </row>
    <row r="36" spans="1:4" x14ac:dyDescent="0.25">
      <c r="A36" s="110">
        <v>2007</v>
      </c>
      <c r="B36" s="132">
        <v>5.8</v>
      </c>
    </row>
    <row r="37" spans="1:4" x14ac:dyDescent="0.25">
      <c r="A37" s="110">
        <v>2008</v>
      </c>
      <c r="B37" s="132">
        <v>6.27</v>
      </c>
    </row>
    <row r="38" spans="1:4" x14ac:dyDescent="0.25">
      <c r="A38" s="110">
        <v>2009</v>
      </c>
      <c r="B38" s="132">
        <v>6.95</v>
      </c>
    </row>
    <row r="39" spans="1:4" x14ac:dyDescent="0.25">
      <c r="A39" s="110">
        <v>2010</v>
      </c>
      <c r="B39" s="132">
        <v>7.43</v>
      </c>
    </row>
    <row r="40" spans="1:4" x14ac:dyDescent="0.25">
      <c r="A40" s="110">
        <v>2011</v>
      </c>
      <c r="B40" s="132">
        <v>7.26</v>
      </c>
    </row>
    <row r="41" spans="1:4" x14ac:dyDescent="0.25">
      <c r="A41" s="110">
        <v>2012</v>
      </c>
      <c r="B41" s="132">
        <v>6.99</v>
      </c>
    </row>
    <row r="42" spans="1:4" x14ac:dyDescent="0.25">
      <c r="A42" s="110">
        <v>2013</v>
      </c>
      <c r="B42" s="133">
        <v>6.28</v>
      </c>
    </row>
    <row r="45" spans="1:4" x14ac:dyDescent="0.25">
      <c r="A45" s="59" t="s">
        <v>34</v>
      </c>
      <c r="B45" s="56"/>
      <c r="C45" s="56"/>
      <c r="D45" s="56"/>
    </row>
    <row r="46" spans="1:4" x14ac:dyDescent="0.25">
      <c r="A46" s="56"/>
      <c r="B46" s="56"/>
      <c r="C46" s="56"/>
      <c r="D46" s="56"/>
    </row>
    <row r="47" spans="1:4" x14ac:dyDescent="0.25">
      <c r="A47" s="1" t="s">
        <v>760</v>
      </c>
      <c r="B47" s="56"/>
      <c r="C47" s="56"/>
      <c r="D47" s="56"/>
    </row>
    <row r="48" spans="1:4" x14ac:dyDescent="0.25">
      <c r="A48" s="254" t="s">
        <v>759</v>
      </c>
      <c r="B48" s="56"/>
      <c r="C48" s="56"/>
      <c r="D48" s="56"/>
    </row>
  </sheetData>
  <mergeCells count="1">
    <mergeCell ref="A6:B7"/>
  </mergeCells>
  <hyperlinks>
    <hyperlink ref="A3" location="TableOfContents!A1" display="Back"/>
    <hyperlink ref="A4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D3" sqref="D3"/>
    </sheetView>
  </sheetViews>
  <sheetFormatPr defaultColWidth="8.85546875" defaultRowHeight="15" x14ac:dyDescent="0.25"/>
  <cols>
    <col min="1" max="1" width="6.42578125" style="56" customWidth="1"/>
    <col min="2" max="16384" width="8.85546875" style="56"/>
  </cols>
  <sheetData>
    <row r="1" spans="1:2" ht="15.75" x14ac:dyDescent="0.25">
      <c r="A1" s="2" t="s">
        <v>903</v>
      </c>
    </row>
    <row r="3" spans="1:2" ht="18.75" x14ac:dyDescent="0.3">
      <c r="A3" s="3" t="s">
        <v>141</v>
      </c>
      <c r="B3" s="4" t="s">
        <v>142</v>
      </c>
    </row>
    <row r="4" spans="1:2" ht="18.75" x14ac:dyDescent="0.3">
      <c r="A4" s="3"/>
      <c r="B4" s="4"/>
    </row>
    <row r="40" spans="1:1" x14ac:dyDescent="0.25">
      <c r="A40" s="59" t="s">
        <v>34</v>
      </c>
    </row>
    <row r="41" spans="1:1" x14ac:dyDescent="0.25">
      <c r="A41" s="59"/>
    </row>
    <row r="42" spans="1:1" x14ac:dyDescent="0.25">
      <c r="A42" s="56" t="s">
        <v>902</v>
      </c>
    </row>
  </sheetData>
  <hyperlinks>
    <hyperlink ref="A3" location="TableOfContents!A1" display="Back"/>
  </hyperlinks>
  <pageMargins left="0.7" right="0.7" top="0.75" bottom="0.75" header="0.3" footer="0.3"/>
  <pageSetup scale="69" orientation="portrait" verticalDpi="4"/>
  <drawing r:id="rId1"/>
  <legacyDrawing r:id="rId2"/>
  <oleObjects>
    <mc:AlternateContent xmlns:mc="http://schemas.openxmlformats.org/markup-compatibility/2006">
      <mc:Choice Requires="x14">
        <oleObject progId="Visio.Drawing.11" shapeId="200706" r:id="rId3">
          <objectPr defaultSize="0" autoPict="0" r:id="rId4">
            <anchor moveWithCells="1" sizeWithCells="1">
              <from>
                <xdr:col>0</xdr:col>
                <xdr:colOff>238125</xdr:colOff>
                <xdr:row>4</xdr:row>
                <xdr:rowOff>142875</xdr:rowOff>
              </from>
              <to>
                <xdr:col>15</xdr:col>
                <xdr:colOff>476250</xdr:colOff>
                <xdr:row>38</xdr:row>
                <xdr:rowOff>47625</xdr:rowOff>
              </to>
            </anchor>
          </objectPr>
        </oleObject>
      </mc:Choice>
      <mc:Fallback>
        <oleObject progId="Visio.Drawing.11" shapeId="200706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7" workbookViewId="0">
      <selection activeCell="B9" sqref="B9"/>
    </sheetView>
  </sheetViews>
  <sheetFormatPr defaultColWidth="8.85546875" defaultRowHeight="15" x14ac:dyDescent="0.25"/>
  <cols>
    <col min="3" max="3" width="10.28515625" customWidth="1"/>
  </cols>
  <sheetData>
    <row r="1" spans="1:4" s="56" customFormat="1" ht="15.75" x14ac:dyDescent="0.25">
      <c r="A1" s="2" t="s">
        <v>625</v>
      </c>
    </row>
    <row r="2" spans="1:4" s="56" customFormat="1" x14ac:dyDescent="0.25"/>
    <row r="3" spans="1:4" s="56" customFormat="1" ht="18.75" x14ac:dyDescent="0.3">
      <c r="A3" s="3" t="s">
        <v>141</v>
      </c>
      <c r="B3" s="4" t="s">
        <v>142</v>
      </c>
    </row>
    <row r="4" spans="1:4" s="56" customFormat="1" x14ac:dyDescent="0.25"/>
    <row r="5" spans="1:4" s="56" customFormat="1" x14ac:dyDescent="0.25"/>
    <row r="6" spans="1:4" x14ac:dyDescent="0.25">
      <c r="A6" s="390" t="s">
        <v>625</v>
      </c>
      <c r="B6" s="390"/>
      <c r="C6" s="390"/>
      <c r="D6" s="390"/>
    </row>
    <row r="7" spans="1:4" x14ac:dyDescent="0.25">
      <c r="A7" s="390"/>
      <c r="B7" s="390"/>
      <c r="C7" s="390"/>
      <c r="D7" s="390"/>
    </row>
    <row r="8" spans="1:4" ht="30" x14ac:dyDescent="0.25">
      <c r="A8" s="91" t="s">
        <v>29</v>
      </c>
      <c r="B8" s="293" t="s">
        <v>179</v>
      </c>
      <c r="C8" s="294" t="s">
        <v>181</v>
      </c>
      <c r="D8" s="293" t="s">
        <v>180</v>
      </c>
    </row>
    <row r="9" spans="1:4" x14ac:dyDescent="0.25">
      <c r="A9" s="135">
        <v>1990</v>
      </c>
      <c r="B9" s="72">
        <v>0</v>
      </c>
      <c r="C9" s="72">
        <v>195100</v>
      </c>
      <c r="D9" s="72">
        <f t="shared" ref="D9:D30" si="0">B9+C9</f>
        <v>195100</v>
      </c>
    </row>
    <row r="10" spans="1:4" x14ac:dyDescent="0.25">
      <c r="A10" s="135">
        <v>1991</v>
      </c>
      <c r="B10" s="72">
        <v>0</v>
      </c>
      <c r="C10" s="72">
        <v>73500</v>
      </c>
      <c r="D10" s="72">
        <f t="shared" si="0"/>
        <v>73500</v>
      </c>
    </row>
    <row r="11" spans="1:4" x14ac:dyDescent="0.25">
      <c r="A11" s="135">
        <v>1992</v>
      </c>
      <c r="B11" s="72">
        <v>0</v>
      </c>
      <c r="C11" s="72">
        <v>73100</v>
      </c>
      <c r="D11" s="72">
        <f t="shared" si="0"/>
        <v>73100</v>
      </c>
    </row>
    <row r="12" spans="1:4" x14ac:dyDescent="0.25">
      <c r="A12" s="135">
        <v>1993</v>
      </c>
      <c r="B12" s="72">
        <v>28900</v>
      </c>
      <c r="C12" s="72">
        <v>35900</v>
      </c>
      <c r="D12" s="72">
        <f t="shared" si="0"/>
        <v>64800</v>
      </c>
    </row>
    <row r="13" spans="1:4" x14ac:dyDescent="0.25">
      <c r="A13" s="135">
        <v>1994</v>
      </c>
      <c r="B13" s="72">
        <v>32600</v>
      </c>
      <c r="C13" s="72">
        <v>85800</v>
      </c>
      <c r="D13" s="72">
        <f t="shared" si="0"/>
        <v>118400</v>
      </c>
    </row>
    <row r="14" spans="1:4" x14ac:dyDescent="0.25">
      <c r="A14" s="135">
        <v>1995</v>
      </c>
      <c r="B14" s="72">
        <v>86800</v>
      </c>
      <c r="C14" s="72">
        <v>153800</v>
      </c>
      <c r="D14" s="72">
        <f t="shared" si="0"/>
        <v>240600</v>
      </c>
    </row>
    <row r="15" spans="1:4" x14ac:dyDescent="0.25">
      <c r="A15" s="135">
        <v>1996</v>
      </c>
      <c r="B15" s="72">
        <v>248000</v>
      </c>
      <c r="C15" s="72">
        <v>250400</v>
      </c>
      <c r="D15" s="72">
        <f t="shared" si="0"/>
        <v>498400</v>
      </c>
    </row>
    <row r="16" spans="1:4" x14ac:dyDescent="0.25">
      <c r="A16" s="135">
        <v>1997</v>
      </c>
      <c r="B16" s="72">
        <v>269615</v>
      </c>
      <c r="C16" s="72">
        <v>420863</v>
      </c>
      <c r="D16" s="72">
        <f t="shared" si="0"/>
        <v>690478</v>
      </c>
    </row>
    <row r="17" spans="1:4" x14ac:dyDescent="0.25">
      <c r="A17" s="135">
        <v>1998</v>
      </c>
      <c r="B17" s="72">
        <v>749383</v>
      </c>
      <c r="C17" s="72">
        <v>642506</v>
      </c>
      <c r="D17" s="72">
        <f t="shared" si="0"/>
        <v>1391889</v>
      </c>
    </row>
    <row r="18" spans="1:4" x14ac:dyDescent="0.25">
      <c r="A18" s="135">
        <v>1999</v>
      </c>
      <c r="B18" s="72">
        <v>912297</v>
      </c>
      <c r="C18" s="72">
        <v>791117</v>
      </c>
      <c r="D18" s="72">
        <f t="shared" si="0"/>
        <v>1703414</v>
      </c>
    </row>
    <row r="19" spans="1:4" x14ac:dyDescent="0.25">
      <c r="A19" s="135">
        <v>2000</v>
      </c>
      <c r="B19" s="72">
        <v>959708</v>
      </c>
      <c r="C19" s="72">
        <v>876802</v>
      </c>
      <c r="D19" s="72">
        <f t="shared" si="0"/>
        <v>1836510</v>
      </c>
    </row>
    <row r="20" spans="1:4" x14ac:dyDescent="0.25">
      <c r="A20" s="135">
        <v>2001</v>
      </c>
      <c r="B20" s="72">
        <v>894629</v>
      </c>
      <c r="C20" s="72">
        <v>835943</v>
      </c>
      <c r="D20" s="72">
        <f t="shared" si="0"/>
        <v>1730572</v>
      </c>
    </row>
    <row r="21" spans="1:4" x14ac:dyDescent="0.25">
      <c r="A21" s="135">
        <v>2002</v>
      </c>
      <c r="B21" s="72">
        <v>712900</v>
      </c>
      <c r="C21" s="72">
        <v>856849</v>
      </c>
      <c r="D21" s="72">
        <f t="shared" si="0"/>
        <v>1569749</v>
      </c>
    </row>
    <row r="22" spans="1:4" x14ac:dyDescent="0.25">
      <c r="A22" s="135">
        <v>2003</v>
      </c>
      <c r="B22" s="72">
        <v>691946</v>
      </c>
      <c r="C22" s="72">
        <v>669385</v>
      </c>
      <c r="D22" s="72">
        <f t="shared" si="0"/>
        <v>1361331</v>
      </c>
    </row>
    <row r="23" spans="1:4" x14ac:dyDescent="0.25">
      <c r="A23" s="135">
        <v>2004</v>
      </c>
      <c r="B23" s="72">
        <v>911000</v>
      </c>
      <c r="C23" s="72">
        <v>681010</v>
      </c>
      <c r="D23" s="72">
        <f t="shared" si="0"/>
        <v>1592010</v>
      </c>
    </row>
    <row r="24" spans="1:4" x14ac:dyDescent="0.25">
      <c r="A24" s="135">
        <v>2005</v>
      </c>
      <c r="B24" s="72">
        <v>982628</v>
      </c>
      <c r="C24" s="72">
        <v>530381</v>
      </c>
      <c r="D24" s="72">
        <f t="shared" si="0"/>
        <v>1513009</v>
      </c>
    </row>
    <row r="25" spans="1:4" x14ac:dyDescent="0.25">
      <c r="A25" s="135">
        <v>2006</v>
      </c>
      <c r="B25" s="72">
        <v>997058</v>
      </c>
      <c r="C25" s="72">
        <v>316913</v>
      </c>
      <c r="D25" s="72">
        <f t="shared" si="0"/>
        <v>1313971</v>
      </c>
    </row>
    <row r="26" spans="1:4" x14ac:dyDescent="0.25">
      <c r="A26" s="135">
        <v>2007</v>
      </c>
      <c r="B26" s="72">
        <v>557215</v>
      </c>
      <c r="C26" s="72">
        <v>189955</v>
      </c>
      <c r="D26" s="72">
        <f t="shared" si="0"/>
        <v>747170</v>
      </c>
    </row>
    <row r="27" spans="1:4" x14ac:dyDescent="0.25">
      <c r="A27" s="135">
        <v>2008</v>
      </c>
      <c r="B27" s="72">
        <v>845915</v>
      </c>
      <c r="C27" s="72">
        <v>239661</v>
      </c>
      <c r="D27" s="72">
        <f t="shared" si="0"/>
        <v>1085576</v>
      </c>
    </row>
    <row r="28" spans="1:4" x14ac:dyDescent="0.25">
      <c r="A28" s="135">
        <v>2009</v>
      </c>
      <c r="B28" s="72">
        <v>785023</v>
      </c>
      <c r="C28" s="72">
        <v>316036</v>
      </c>
      <c r="D28" s="72">
        <f t="shared" si="0"/>
        <v>1101059</v>
      </c>
    </row>
    <row r="29" spans="1:4" x14ac:dyDescent="0.25">
      <c r="A29" s="135">
        <v>2010</v>
      </c>
      <c r="B29" s="72">
        <v>631615</v>
      </c>
      <c r="C29" s="72">
        <v>293514</v>
      </c>
      <c r="D29" s="72">
        <f t="shared" si="0"/>
        <v>925129</v>
      </c>
    </row>
    <row r="30" spans="1:4" x14ac:dyDescent="0.25">
      <c r="A30" s="135">
        <v>2011</v>
      </c>
      <c r="B30" s="72">
        <v>1063405</v>
      </c>
      <c r="C30" s="72">
        <v>316497</v>
      </c>
      <c r="D30" s="72">
        <f t="shared" si="0"/>
        <v>1379902</v>
      </c>
    </row>
    <row r="31" spans="1:4" x14ac:dyDescent="0.25">
      <c r="A31" s="135">
        <v>2012</v>
      </c>
      <c r="B31" s="72">
        <v>961069</v>
      </c>
      <c r="C31" s="72">
        <v>413206</v>
      </c>
      <c r="D31" s="72">
        <f>B31+C31</f>
        <v>1374275</v>
      </c>
    </row>
    <row r="34" spans="1:3" x14ac:dyDescent="0.25">
      <c r="A34" s="59" t="s">
        <v>34</v>
      </c>
      <c r="B34" s="56"/>
      <c r="C34" s="56"/>
    </row>
    <row r="35" spans="1:3" x14ac:dyDescent="0.25">
      <c r="A35" s="56"/>
      <c r="B35" s="56"/>
      <c r="C35" s="56"/>
    </row>
    <row r="36" spans="1:3" x14ac:dyDescent="0.25">
      <c r="A36" s="56" t="s">
        <v>761</v>
      </c>
      <c r="B36" s="56"/>
      <c r="C36" s="56"/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0" workbookViewId="0">
      <selection activeCell="G31" sqref="G31"/>
    </sheetView>
  </sheetViews>
  <sheetFormatPr defaultColWidth="8.85546875" defaultRowHeight="15" x14ac:dyDescent="0.25"/>
  <cols>
    <col min="1" max="1" width="9.85546875" customWidth="1"/>
    <col min="2" max="2" width="12.140625" customWidth="1"/>
    <col min="3" max="3" width="13.42578125" customWidth="1"/>
    <col min="4" max="4" width="12.42578125" customWidth="1"/>
    <col min="7" max="7" width="9.42578125" customWidth="1"/>
    <col min="8" max="8" width="13.28515625" customWidth="1"/>
    <col min="9" max="9" width="12.42578125" customWidth="1"/>
    <col min="10" max="10" width="12.7109375" customWidth="1"/>
  </cols>
  <sheetData>
    <row r="1" spans="1:10" s="56" customFormat="1" ht="15.75" x14ac:dyDescent="0.25">
      <c r="A1" s="2" t="s">
        <v>486</v>
      </c>
    </row>
    <row r="2" spans="1:10" s="56" customFormat="1" x14ac:dyDescent="0.25"/>
    <row r="3" spans="1:10" s="56" customFormat="1" ht="18.75" x14ac:dyDescent="0.3">
      <c r="A3" s="3" t="s">
        <v>141</v>
      </c>
      <c r="B3" s="4" t="s">
        <v>142</v>
      </c>
    </row>
    <row r="4" spans="1:10" s="56" customFormat="1" x14ac:dyDescent="0.25"/>
    <row r="5" spans="1:10" s="56" customFormat="1" x14ac:dyDescent="0.25"/>
    <row r="6" spans="1:10" x14ac:dyDescent="0.25">
      <c r="A6" s="378" t="s">
        <v>623</v>
      </c>
      <c r="B6" s="378"/>
      <c r="C6" s="378"/>
      <c r="D6" s="378"/>
      <c r="E6" s="56"/>
      <c r="F6" s="56"/>
      <c r="G6" s="378" t="s">
        <v>624</v>
      </c>
      <c r="H6" s="378"/>
      <c r="I6" s="378"/>
      <c r="J6" s="378"/>
    </row>
    <row r="7" spans="1:10" x14ac:dyDescent="0.25">
      <c r="A7" s="378"/>
      <c r="B7" s="378"/>
      <c r="C7" s="378"/>
      <c r="D7" s="378"/>
      <c r="E7" s="56"/>
      <c r="F7" s="56"/>
      <c r="G7" s="378"/>
      <c r="H7" s="378"/>
      <c r="I7" s="378"/>
      <c r="J7" s="378"/>
    </row>
    <row r="8" spans="1:10" ht="60" x14ac:dyDescent="0.25">
      <c r="A8" s="92" t="s">
        <v>182</v>
      </c>
      <c r="B8" s="92" t="s">
        <v>184</v>
      </c>
      <c r="C8" s="92" t="s">
        <v>183</v>
      </c>
      <c r="D8" s="92" t="s">
        <v>185</v>
      </c>
      <c r="E8" s="65"/>
      <c r="F8" s="65"/>
      <c r="G8" s="92" t="s">
        <v>182</v>
      </c>
      <c r="H8" s="92" t="s">
        <v>184</v>
      </c>
      <c r="I8" s="92" t="s">
        <v>183</v>
      </c>
      <c r="J8" s="92" t="s">
        <v>185</v>
      </c>
    </row>
    <row r="9" spans="1:10" x14ac:dyDescent="0.25">
      <c r="A9" s="131">
        <v>1993</v>
      </c>
      <c r="B9" s="137">
        <v>0.92700000000000005</v>
      </c>
      <c r="C9" s="137">
        <v>0.38700000000000001</v>
      </c>
      <c r="D9" s="137">
        <v>0.57499999999999996</v>
      </c>
      <c r="E9" s="51"/>
      <c r="F9" s="51"/>
      <c r="G9" s="131">
        <v>1995</v>
      </c>
      <c r="H9" s="137">
        <v>0.76400000000000001</v>
      </c>
      <c r="I9" s="137">
        <v>0.36199999999999993</v>
      </c>
      <c r="J9" s="137">
        <v>0.32600000000000001</v>
      </c>
    </row>
    <row r="10" spans="1:10" x14ac:dyDescent="0.25">
      <c r="A10" s="131">
        <v>1994</v>
      </c>
      <c r="B10" s="137">
        <v>0.82599999999999996</v>
      </c>
      <c r="C10" s="137">
        <v>0.42100000000000004</v>
      </c>
      <c r="D10" s="137">
        <v>0.50800000000000001</v>
      </c>
      <c r="E10" s="51"/>
      <c r="F10" s="51"/>
      <c r="G10" s="131">
        <v>1996</v>
      </c>
      <c r="H10" s="137">
        <v>0.84099999999999997</v>
      </c>
      <c r="I10" s="137">
        <v>0.53500000000000003</v>
      </c>
      <c r="J10" s="137">
        <v>0.32</v>
      </c>
    </row>
    <row r="11" spans="1:10" x14ac:dyDescent="0.25">
      <c r="A11" s="131">
        <v>1995</v>
      </c>
      <c r="B11" s="137">
        <v>0.77</v>
      </c>
      <c r="C11" s="137">
        <v>0.45</v>
      </c>
      <c r="D11" s="137">
        <v>0.44800000000000006</v>
      </c>
      <c r="E11" s="51"/>
      <c r="F11" s="51"/>
      <c r="G11" s="131">
        <v>1997</v>
      </c>
      <c r="H11" s="137">
        <v>0.82899999999999996</v>
      </c>
      <c r="I11" s="137">
        <v>0.60399999999999998</v>
      </c>
      <c r="J11" s="137">
        <v>0.38299999999999995</v>
      </c>
    </row>
    <row r="12" spans="1:10" x14ac:dyDescent="0.25">
      <c r="A12" s="131">
        <v>1996</v>
      </c>
      <c r="B12" s="137">
        <v>0.80500000000000005</v>
      </c>
      <c r="C12" s="137">
        <v>0.48699999999999993</v>
      </c>
      <c r="D12" s="137">
        <v>0.41799999999999998</v>
      </c>
      <c r="E12" s="51"/>
      <c r="F12" s="51"/>
      <c r="G12" s="131">
        <v>1998</v>
      </c>
      <c r="H12" s="137">
        <v>0.8640000000000001</v>
      </c>
      <c r="I12" s="137">
        <v>0.625</v>
      </c>
      <c r="J12" s="137">
        <v>0.39300000000000002</v>
      </c>
    </row>
    <row r="13" spans="1:10" x14ac:dyDescent="0.25">
      <c r="A13" s="131">
        <v>1997</v>
      </c>
      <c r="B13" s="137">
        <v>0.83299999999999996</v>
      </c>
      <c r="C13" s="137">
        <v>0.628</v>
      </c>
      <c r="D13" s="137">
        <v>0.48</v>
      </c>
      <c r="E13" s="51"/>
      <c r="F13" s="51"/>
      <c r="G13" s="131">
        <v>1999</v>
      </c>
      <c r="H13" s="137">
        <v>0.8909999999999999</v>
      </c>
      <c r="I13" s="137">
        <v>0.64200000000000002</v>
      </c>
      <c r="J13" s="137">
        <v>0.38800000000000007</v>
      </c>
    </row>
    <row r="14" spans="1:10" x14ac:dyDescent="0.25">
      <c r="A14" s="131">
        <v>1998</v>
      </c>
      <c r="B14" s="137">
        <v>0.87400000000000011</v>
      </c>
      <c r="C14" s="137">
        <v>0.67400000000000004</v>
      </c>
      <c r="D14" s="137">
        <v>0.51400000000000001</v>
      </c>
      <c r="E14" s="51"/>
      <c r="F14" s="51"/>
      <c r="G14" s="131">
        <v>2000</v>
      </c>
      <c r="H14" s="137">
        <v>0.9</v>
      </c>
      <c r="I14" s="137">
        <v>0.625</v>
      </c>
      <c r="J14" s="137">
        <v>0.38</v>
      </c>
    </row>
    <row r="15" spans="1:10" x14ac:dyDescent="0.25">
      <c r="A15" s="131">
        <v>1999</v>
      </c>
      <c r="B15" s="137">
        <v>0.89</v>
      </c>
      <c r="C15" s="137">
        <v>0.69099999999999995</v>
      </c>
      <c r="D15" s="137">
        <v>0.499</v>
      </c>
      <c r="E15" s="51"/>
      <c r="F15" s="51"/>
      <c r="G15" s="131">
        <v>2001</v>
      </c>
      <c r="H15" s="137">
        <v>0.88</v>
      </c>
      <c r="I15" s="137">
        <v>0.60699999999999998</v>
      </c>
      <c r="J15" s="137">
        <v>0.35699999999999998</v>
      </c>
    </row>
    <row r="16" spans="1:10" x14ac:dyDescent="0.25">
      <c r="A16" s="131">
        <v>2000</v>
      </c>
      <c r="B16" s="137">
        <v>0.90900000000000003</v>
      </c>
      <c r="C16" s="137">
        <v>0.69199999999999984</v>
      </c>
      <c r="D16" s="137">
        <v>0.48</v>
      </c>
      <c r="E16" s="51"/>
      <c r="F16" s="51"/>
      <c r="G16" s="131">
        <v>2002</v>
      </c>
      <c r="H16" s="137">
        <v>0.87400000000000011</v>
      </c>
      <c r="I16" s="137">
        <v>0.61299999999999999</v>
      </c>
      <c r="J16" s="137">
        <v>0.33399999999999996</v>
      </c>
    </row>
    <row r="17" spans="1:10" x14ac:dyDescent="0.25">
      <c r="A17" s="131">
        <v>2001</v>
      </c>
      <c r="B17" s="137">
        <v>0.92500000000000004</v>
      </c>
      <c r="C17" s="137">
        <v>0.70299999999999996</v>
      </c>
      <c r="D17" s="137">
        <v>0.46300000000000002</v>
      </c>
      <c r="E17" s="51"/>
      <c r="F17" s="51"/>
      <c r="G17" s="131">
        <v>2003</v>
      </c>
      <c r="H17" s="137">
        <v>0.89600000000000013</v>
      </c>
      <c r="I17" s="137">
        <v>0.65799999999999992</v>
      </c>
      <c r="J17" s="137">
        <v>0.36899999999999999</v>
      </c>
    </row>
    <row r="18" spans="1:10" x14ac:dyDescent="0.25">
      <c r="A18" s="131">
        <v>2002</v>
      </c>
      <c r="B18" s="137">
        <v>0.90300000000000002</v>
      </c>
      <c r="C18" s="137">
        <v>0.7</v>
      </c>
      <c r="D18" s="137">
        <v>0.47</v>
      </c>
      <c r="E18" s="51"/>
      <c r="F18" s="51"/>
      <c r="G18" s="131">
        <v>2004</v>
      </c>
      <c r="H18" s="137">
        <v>0.90400000000000003</v>
      </c>
      <c r="I18" s="137">
        <v>0.64300000000000002</v>
      </c>
      <c r="J18" s="137">
        <v>0.38900000000000001</v>
      </c>
    </row>
    <row r="19" spans="1:10" x14ac:dyDescent="0.25">
      <c r="A19" s="131">
        <v>2003</v>
      </c>
      <c r="B19" s="137">
        <v>0.878</v>
      </c>
      <c r="C19" s="137">
        <v>0.67700000000000005</v>
      </c>
      <c r="D19" s="137">
        <v>0.45200000000000001</v>
      </c>
      <c r="E19" s="51"/>
      <c r="F19" s="51"/>
      <c r="G19" s="131">
        <v>2005</v>
      </c>
      <c r="H19" s="137">
        <v>0.88400000000000001</v>
      </c>
      <c r="I19" s="137">
        <v>0.64400000000000002</v>
      </c>
      <c r="J19" s="137">
        <v>0.376</v>
      </c>
    </row>
    <row r="20" spans="1:10" x14ac:dyDescent="0.25">
      <c r="A20" s="131">
        <v>2004</v>
      </c>
      <c r="B20" s="137">
        <v>0.88300000000000001</v>
      </c>
      <c r="C20" s="137">
        <v>0.65400000000000003</v>
      </c>
      <c r="D20" s="137">
        <v>0.45400000000000001</v>
      </c>
      <c r="E20" s="51"/>
      <c r="F20" s="51"/>
      <c r="G20" s="131">
        <v>2006</v>
      </c>
      <c r="H20" s="137">
        <v>0.8859999999999999</v>
      </c>
      <c r="I20" s="137">
        <v>0.63300000000000001</v>
      </c>
      <c r="J20" s="137">
        <v>0.38100000000000001</v>
      </c>
    </row>
    <row r="21" spans="1:10" x14ac:dyDescent="0.25">
      <c r="A21" s="131">
        <v>2005</v>
      </c>
      <c r="B21" s="137">
        <v>0.875</v>
      </c>
      <c r="C21" s="137">
        <v>0.66700000000000004</v>
      </c>
      <c r="D21" s="137">
        <v>0.48099999999999998</v>
      </c>
      <c r="E21" s="51"/>
      <c r="F21" s="51"/>
      <c r="G21" s="131">
        <v>2007</v>
      </c>
      <c r="H21" s="137">
        <v>0.88099999999999989</v>
      </c>
      <c r="I21" s="137">
        <v>0.67500000000000004</v>
      </c>
      <c r="J21" s="137">
        <v>0.442</v>
      </c>
    </row>
    <row r="22" spans="1:10" x14ac:dyDescent="0.25">
      <c r="A22" s="131">
        <v>2006</v>
      </c>
      <c r="B22" s="137">
        <v>0.88</v>
      </c>
      <c r="C22" s="137">
        <v>0.64900000000000002</v>
      </c>
      <c r="D22" s="137">
        <v>0.48599999999999999</v>
      </c>
      <c r="E22" s="51"/>
      <c r="F22" s="51"/>
      <c r="G22" s="131">
        <v>2008</v>
      </c>
      <c r="H22" s="137">
        <v>0.9</v>
      </c>
      <c r="I22" s="137">
        <v>0.68400000000000005</v>
      </c>
      <c r="J22" s="137">
        <v>0.39100000000000001</v>
      </c>
    </row>
    <row r="23" spans="1:10" x14ac:dyDescent="0.25">
      <c r="A23" s="131">
        <v>2007</v>
      </c>
      <c r="B23" s="137">
        <v>0.86399999999999999</v>
      </c>
      <c r="C23" s="137">
        <v>0.69</v>
      </c>
      <c r="D23" s="137">
        <v>0.45600000000000002</v>
      </c>
      <c r="E23" s="51"/>
      <c r="F23" s="51"/>
      <c r="G23" s="131">
        <v>2009</v>
      </c>
      <c r="H23" s="137">
        <v>0.93500000000000005</v>
      </c>
      <c r="I23" s="137">
        <v>0.72299999999999998</v>
      </c>
      <c r="J23" s="137">
        <v>0.33800000000000002</v>
      </c>
    </row>
    <row r="24" spans="1:10" x14ac:dyDescent="0.25">
      <c r="A24" s="131">
        <v>2008</v>
      </c>
      <c r="B24" s="137">
        <v>0.9</v>
      </c>
      <c r="C24" s="137">
        <v>0.69199999999999995</v>
      </c>
      <c r="D24" s="137">
        <v>0.47099999999999997</v>
      </c>
      <c r="E24" s="51"/>
      <c r="F24" s="51"/>
      <c r="G24" s="131">
        <v>2010</v>
      </c>
      <c r="H24" s="138">
        <v>0.91900000000000004</v>
      </c>
      <c r="I24" s="138">
        <v>0.72499999999999998</v>
      </c>
      <c r="J24" s="138">
        <v>0.32300000000000001</v>
      </c>
    </row>
    <row r="25" spans="1:10" x14ac:dyDescent="0.25">
      <c r="A25" s="131">
        <v>2009</v>
      </c>
      <c r="B25" s="137">
        <v>0.91900000000000004</v>
      </c>
      <c r="C25" s="137">
        <v>0.71099999999999997</v>
      </c>
      <c r="D25" s="137">
        <v>0.4</v>
      </c>
      <c r="E25" s="51"/>
      <c r="F25" s="51"/>
      <c r="G25" s="131">
        <v>2011</v>
      </c>
      <c r="H25" s="138">
        <v>0.90500000000000003</v>
      </c>
      <c r="I25" s="138">
        <v>0.73</v>
      </c>
      <c r="J25" s="138">
        <v>0.29799999999999999</v>
      </c>
    </row>
    <row r="26" spans="1:10" x14ac:dyDescent="0.25">
      <c r="A26" s="131">
        <v>2010</v>
      </c>
      <c r="B26" s="138">
        <v>0.90700000000000003</v>
      </c>
      <c r="C26" s="139">
        <v>0.70399999999999996</v>
      </c>
      <c r="D26" s="138">
        <v>0.379</v>
      </c>
      <c r="E26" s="56"/>
      <c r="F26" s="56"/>
      <c r="G26" s="131">
        <v>2012</v>
      </c>
      <c r="H26" s="138">
        <v>0.86</v>
      </c>
      <c r="I26" s="138">
        <v>0.68</v>
      </c>
      <c r="J26" s="138">
        <v>0.35399999999999998</v>
      </c>
    </row>
    <row r="27" spans="1:10" x14ac:dyDescent="0.25">
      <c r="A27" s="131">
        <v>2011</v>
      </c>
      <c r="B27" s="138">
        <v>0.88100000000000001</v>
      </c>
      <c r="C27" s="138">
        <v>0.68200000000000005</v>
      </c>
      <c r="D27" s="138">
        <v>0.36099999999999999</v>
      </c>
      <c r="E27" s="56"/>
      <c r="F27" s="56"/>
      <c r="G27" s="56"/>
      <c r="H27" s="56"/>
      <c r="I27" s="56"/>
      <c r="J27" s="56"/>
    </row>
    <row r="28" spans="1:10" x14ac:dyDescent="0.25">
      <c r="A28" s="131">
        <v>2012</v>
      </c>
      <c r="B28" s="138">
        <v>0.85699999999999998</v>
      </c>
      <c r="C28" s="138">
        <v>0.70299999999999996</v>
      </c>
      <c r="D28" s="138">
        <v>0.35599999999999998</v>
      </c>
    </row>
    <row r="31" spans="1:10" x14ac:dyDescent="0.25">
      <c r="A31" s="59" t="s">
        <v>34</v>
      </c>
      <c r="B31" s="56"/>
      <c r="C31" s="56"/>
      <c r="D31" s="56"/>
      <c r="E31" s="56"/>
      <c r="F31" s="56"/>
      <c r="G31" s="56"/>
    </row>
    <row r="32" spans="1:10" x14ac:dyDescent="0.25">
      <c r="A32" s="56"/>
      <c r="B32" s="56"/>
      <c r="C32" s="56"/>
      <c r="D32" s="56"/>
      <c r="E32" s="56"/>
      <c r="F32" s="56"/>
      <c r="G32" s="56"/>
    </row>
    <row r="33" spans="1:7" x14ac:dyDescent="0.25">
      <c r="A33" s="56" t="s">
        <v>762</v>
      </c>
      <c r="B33" s="56"/>
      <c r="C33" s="56"/>
      <c r="D33" s="56"/>
      <c r="E33" s="56"/>
      <c r="F33" s="56"/>
      <c r="G33" s="56"/>
    </row>
    <row r="34" spans="1:7" x14ac:dyDescent="0.25">
      <c r="A34" s="56" t="s">
        <v>863</v>
      </c>
      <c r="B34" s="56"/>
      <c r="C34" s="56"/>
      <c r="D34" s="56" t="s">
        <v>864</v>
      </c>
      <c r="E34" s="56"/>
      <c r="F34" s="56"/>
      <c r="G34" s="56"/>
    </row>
  </sheetData>
  <mergeCells count="2">
    <mergeCell ref="A6:D7"/>
    <mergeCell ref="G6:J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C7" workbookViewId="0">
      <selection activeCell="F27" sqref="F27"/>
    </sheetView>
  </sheetViews>
  <sheetFormatPr defaultColWidth="8.85546875" defaultRowHeight="15" x14ac:dyDescent="0.25"/>
  <cols>
    <col min="1" max="1" width="10.140625" customWidth="1"/>
    <col min="2" max="2" width="12.42578125" customWidth="1"/>
    <col min="3" max="3" width="12" customWidth="1"/>
    <col min="4" max="4" width="13.42578125" customWidth="1"/>
    <col min="7" max="7" width="9.85546875" customWidth="1"/>
    <col min="8" max="8" width="13.140625" customWidth="1"/>
    <col min="9" max="10" width="12.42578125" customWidth="1"/>
    <col min="13" max="13" width="11.140625" customWidth="1"/>
    <col min="14" max="14" width="12.28515625" customWidth="1"/>
    <col min="15" max="15" width="12" customWidth="1"/>
    <col min="16" max="16" width="12.42578125" customWidth="1"/>
  </cols>
  <sheetData>
    <row r="1" spans="1:16" s="56" customFormat="1" ht="15.75" x14ac:dyDescent="0.25">
      <c r="A1" s="2" t="s">
        <v>487</v>
      </c>
    </row>
    <row r="2" spans="1:16" s="56" customFormat="1" x14ac:dyDescent="0.25"/>
    <row r="3" spans="1:16" s="56" customFormat="1" ht="18.75" x14ac:dyDescent="0.3">
      <c r="A3" s="3" t="s">
        <v>141</v>
      </c>
      <c r="B3" s="4" t="s">
        <v>142</v>
      </c>
    </row>
    <row r="4" spans="1:16" s="56" customFormat="1" x14ac:dyDescent="0.25"/>
    <row r="5" spans="1:16" s="56" customFormat="1" x14ac:dyDescent="0.25"/>
    <row r="6" spans="1:16" x14ac:dyDescent="0.25">
      <c r="A6" s="378" t="s">
        <v>620</v>
      </c>
      <c r="B6" s="378"/>
      <c r="C6" s="378"/>
      <c r="D6" s="378"/>
      <c r="E6" s="56"/>
      <c r="F6" s="56"/>
      <c r="G6" s="378" t="s">
        <v>621</v>
      </c>
      <c r="H6" s="378"/>
      <c r="I6" s="378"/>
      <c r="J6" s="378"/>
      <c r="K6" s="56"/>
      <c r="L6" s="56"/>
      <c r="M6" s="390" t="s">
        <v>622</v>
      </c>
      <c r="N6" s="390"/>
      <c r="O6" s="390"/>
      <c r="P6" s="390"/>
    </row>
    <row r="7" spans="1:16" x14ac:dyDescent="0.25">
      <c r="A7" s="378"/>
      <c r="B7" s="378"/>
      <c r="C7" s="378"/>
      <c r="D7" s="378"/>
      <c r="E7" s="56"/>
      <c r="F7" s="56"/>
      <c r="G7" s="378"/>
      <c r="H7" s="378"/>
      <c r="I7" s="378"/>
      <c r="J7" s="378"/>
      <c r="K7" s="56"/>
      <c r="L7" s="56"/>
      <c r="M7" s="390"/>
      <c r="N7" s="390"/>
      <c r="O7" s="390"/>
      <c r="P7" s="390"/>
    </row>
    <row r="8" spans="1:16" ht="60" x14ac:dyDescent="0.25">
      <c r="A8" s="92" t="s">
        <v>182</v>
      </c>
      <c r="B8" s="92" t="s">
        <v>184</v>
      </c>
      <c r="C8" s="92" t="s">
        <v>183</v>
      </c>
      <c r="D8" s="92" t="s">
        <v>185</v>
      </c>
      <c r="E8" s="55"/>
      <c r="F8" s="140"/>
      <c r="G8" s="92" t="s">
        <v>182</v>
      </c>
      <c r="H8" s="92" t="s">
        <v>184</v>
      </c>
      <c r="I8" s="92" t="s">
        <v>183</v>
      </c>
      <c r="J8" s="92" t="s">
        <v>185</v>
      </c>
      <c r="K8" s="55"/>
      <c r="L8" s="140"/>
      <c r="M8" s="92" t="s">
        <v>182</v>
      </c>
      <c r="N8" s="92" t="s">
        <v>184</v>
      </c>
      <c r="O8" s="92" t="s">
        <v>183</v>
      </c>
      <c r="P8" s="92" t="s">
        <v>185</v>
      </c>
    </row>
    <row r="9" spans="1:16" x14ac:dyDescent="0.25">
      <c r="A9" s="131">
        <v>1994</v>
      </c>
      <c r="B9" s="137">
        <v>0.629</v>
      </c>
      <c r="C9" s="137">
        <v>0.27699999999999997</v>
      </c>
      <c r="D9" s="137">
        <v>0.29399999999999998</v>
      </c>
      <c r="E9" s="64"/>
      <c r="F9" s="51"/>
      <c r="G9" s="131">
        <v>1995</v>
      </c>
      <c r="H9" s="137">
        <v>0.90099999999999991</v>
      </c>
      <c r="I9" s="137">
        <v>0.4</v>
      </c>
      <c r="J9" s="137">
        <v>0.5</v>
      </c>
      <c r="K9" s="64"/>
      <c r="L9" s="51"/>
      <c r="M9" s="131">
        <v>1995</v>
      </c>
      <c r="N9" s="137">
        <v>0.70700000000000007</v>
      </c>
      <c r="O9" s="137">
        <v>0.32700000000000001</v>
      </c>
      <c r="P9" s="137">
        <v>0.25700000000000001</v>
      </c>
    </row>
    <row r="10" spans="1:16" x14ac:dyDescent="0.25">
      <c r="A10" s="131">
        <v>1995</v>
      </c>
      <c r="B10" s="137">
        <v>0.49200000000000005</v>
      </c>
      <c r="C10" s="137">
        <v>0.27699999999999997</v>
      </c>
      <c r="D10" s="137">
        <v>0.24199999999999999</v>
      </c>
      <c r="E10" s="64"/>
      <c r="F10" s="51"/>
      <c r="G10" s="131">
        <v>1996</v>
      </c>
      <c r="H10" s="137">
        <v>0.64500000000000002</v>
      </c>
      <c r="I10" s="137">
        <v>0.34399999999999997</v>
      </c>
      <c r="J10" s="137">
        <v>0.20399999999999999</v>
      </c>
      <c r="K10" s="64"/>
      <c r="L10" s="51"/>
      <c r="M10" s="131">
        <v>1996</v>
      </c>
      <c r="N10" s="137">
        <v>0.50600000000000001</v>
      </c>
      <c r="O10" s="137">
        <v>0.32899999999999996</v>
      </c>
      <c r="P10" s="137">
        <v>0.309</v>
      </c>
    </row>
    <row r="11" spans="1:16" x14ac:dyDescent="0.25">
      <c r="A11" s="131">
        <v>1996</v>
      </c>
      <c r="B11" s="137">
        <v>0.436</v>
      </c>
      <c r="C11" s="137">
        <v>0.36399999999999999</v>
      </c>
      <c r="D11" s="137">
        <v>0.19</v>
      </c>
      <c r="E11" s="64"/>
      <c r="F11" s="51"/>
      <c r="G11" s="131">
        <v>1997</v>
      </c>
      <c r="H11" s="137">
        <v>0.45899999999999996</v>
      </c>
      <c r="I11" s="137">
        <v>0.27399999999999997</v>
      </c>
      <c r="J11" s="137">
        <v>0.23600000000000002</v>
      </c>
      <c r="K11" s="64"/>
      <c r="L11" s="51"/>
      <c r="M11" s="131">
        <v>1997</v>
      </c>
      <c r="N11" s="137">
        <v>0.57100000000000006</v>
      </c>
      <c r="O11" s="137">
        <v>0.33299999999999996</v>
      </c>
      <c r="P11" s="137"/>
    </row>
    <row r="12" spans="1:16" x14ac:dyDescent="0.25">
      <c r="A12" s="131">
        <v>1997</v>
      </c>
      <c r="B12" s="137">
        <v>0.63200000000000001</v>
      </c>
      <c r="C12" s="137">
        <v>0.35600000000000004</v>
      </c>
      <c r="D12" s="137">
        <v>0.21299999999999999</v>
      </c>
      <c r="E12" s="64"/>
      <c r="F12" s="51"/>
      <c r="G12" s="131">
        <v>1998</v>
      </c>
      <c r="H12" s="137">
        <v>0.52400000000000002</v>
      </c>
      <c r="I12" s="137">
        <v>0.28100000000000003</v>
      </c>
      <c r="J12" s="137">
        <v>0.23399999999999999</v>
      </c>
      <c r="K12" s="64"/>
      <c r="L12" s="51"/>
      <c r="M12" s="131">
        <v>1998</v>
      </c>
      <c r="N12" s="137">
        <v>0.73699999999999999</v>
      </c>
      <c r="O12" s="137">
        <v>0.33600000000000002</v>
      </c>
      <c r="P12" s="137">
        <v>0.23699999999999999</v>
      </c>
    </row>
    <row r="13" spans="1:16" x14ac:dyDescent="0.25">
      <c r="A13" s="131">
        <v>1998</v>
      </c>
      <c r="B13" s="137">
        <v>0.34600000000000003</v>
      </c>
      <c r="C13" s="137">
        <v>0.33799999999999997</v>
      </c>
      <c r="D13" s="137">
        <v>0.214</v>
      </c>
      <c r="E13" s="64"/>
      <c r="F13" s="51"/>
      <c r="G13" s="131">
        <v>1999</v>
      </c>
      <c r="H13" s="137">
        <v>0.55299999999999994</v>
      </c>
      <c r="I13" s="137">
        <v>0.308</v>
      </c>
      <c r="J13" s="137">
        <v>0.24600000000000002</v>
      </c>
      <c r="K13" s="64"/>
      <c r="L13" s="51"/>
      <c r="M13" s="131">
        <v>1999</v>
      </c>
      <c r="N13" s="137">
        <v>0.70599999999999996</v>
      </c>
      <c r="O13" s="137">
        <v>0.32799999999999996</v>
      </c>
      <c r="P13" s="137">
        <v>0.223</v>
      </c>
    </row>
    <row r="14" spans="1:16" x14ac:dyDescent="0.25">
      <c r="A14" s="131">
        <v>1999</v>
      </c>
      <c r="B14" s="137">
        <v>0.42100000000000004</v>
      </c>
      <c r="C14" s="137">
        <v>0.37</v>
      </c>
      <c r="D14" s="137">
        <v>0.17</v>
      </c>
      <c r="E14" s="64"/>
      <c r="F14" s="51"/>
      <c r="G14" s="131">
        <v>2000</v>
      </c>
      <c r="H14" s="137">
        <v>0.55799999999999994</v>
      </c>
      <c r="I14" s="137">
        <v>0.32400000000000001</v>
      </c>
      <c r="J14" s="137">
        <v>0.252</v>
      </c>
      <c r="K14" s="64"/>
      <c r="L14" s="51"/>
      <c r="M14" s="131">
        <v>2000</v>
      </c>
      <c r="N14" s="137">
        <v>0.75800000000000001</v>
      </c>
      <c r="O14" s="137">
        <v>0.37799999999999995</v>
      </c>
      <c r="P14" s="137">
        <v>0.22899999999999998</v>
      </c>
    </row>
    <row r="15" spans="1:16" x14ac:dyDescent="0.25">
      <c r="A15" s="131">
        <v>2000</v>
      </c>
      <c r="B15" s="137">
        <v>0.44900000000000001</v>
      </c>
      <c r="C15" s="137">
        <v>0.39</v>
      </c>
      <c r="D15" s="137">
        <v>0.21899999999999997</v>
      </c>
      <c r="E15" s="64"/>
      <c r="F15" s="51"/>
      <c r="G15" s="131">
        <v>2001</v>
      </c>
      <c r="H15" s="137">
        <v>0.57499999999999996</v>
      </c>
      <c r="I15" s="137">
        <v>0.32400000000000001</v>
      </c>
      <c r="J15" s="137">
        <v>0.26</v>
      </c>
      <c r="K15" s="64"/>
      <c r="L15" s="51"/>
      <c r="M15" s="131">
        <v>2001</v>
      </c>
      <c r="N15" s="137">
        <v>0.7609999999999999</v>
      </c>
      <c r="O15" s="137">
        <v>0.39100000000000001</v>
      </c>
      <c r="P15" s="137">
        <v>0.22399999999999998</v>
      </c>
    </row>
    <row r="16" spans="1:16" x14ac:dyDescent="0.25">
      <c r="A16" s="131">
        <v>2001</v>
      </c>
      <c r="B16" s="137">
        <v>0.45700000000000002</v>
      </c>
      <c r="C16" s="137">
        <v>0.35899999999999999</v>
      </c>
      <c r="D16" s="137">
        <v>0.151</v>
      </c>
      <c r="E16" s="64"/>
      <c r="F16" s="51"/>
      <c r="G16" s="131">
        <v>2002</v>
      </c>
      <c r="H16" s="137">
        <v>0.58899999999999997</v>
      </c>
      <c r="I16" s="137">
        <v>0.33100000000000002</v>
      </c>
      <c r="J16" s="137">
        <v>0.26700000000000002</v>
      </c>
      <c r="K16" s="64"/>
      <c r="L16" s="51"/>
      <c r="M16" s="131">
        <v>2002</v>
      </c>
      <c r="N16" s="137">
        <v>0.79599999999999993</v>
      </c>
      <c r="O16" s="137">
        <v>0.40500000000000003</v>
      </c>
      <c r="P16" s="137">
        <v>0.223</v>
      </c>
    </row>
    <row r="17" spans="1:16" x14ac:dyDescent="0.25">
      <c r="A17" s="131">
        <v>2002</v>
      </c>
      <c r="B17" s="137">
        <v>0.46100000000000002</v>
      </c>
      <c r="C17" s="137">
        <v>0.35700000000000004</v>
      </c>
      <c r="D17" s="137">
        <v>0.20399999999999999</v>
      </c>
      <c r="E17" s="64"/>
      <c r="F17" s="51"/>
      <c r="G17" s="131">
        <v>2003</v>
      </c>
      <c r="H17" s="137">
        <v>0.59099999999999997</v>
      </c>
      <c r="I17" s="137">
        <v>0.32500000000000001</v>
      </c>
      <c r="J17" s="137">
        <v>0.26700000000000002</v>
      </c>
      <c r="K17" s="64"/>
      <c r="L17" s="51"/>
      <c r="M17" s="131">
        <v>2003</v>
      </c>
      <c r="N17" s="137">
        <v>0.78900000000000003</v>
      </c>
      <c r="O17" s="137">
        <v>0.42</v>
      </c>
      <c r="P17" s="137">
        <v>0.23</v>
      </c>
    </row>
    <row r="18" spans="1:16" x14ac:dyDescent="0.25">
      <c r="A18" s="131">
        <v>2003</v>
      </c>
      <c r="B18" s="137">
        <v>0.48299999999999998</v>
      </c>
      <c r="C18" s="137">
        <v>0.35499999999999998</v>
      </c>
      <c r="D18" s="137">
        <v>0.19899999999999998</v>
      </c>
      <c r="E18" s="64"/>
      <c r="F18" s="51"/>
      <c r="G18" s="131">
        <v>2004</v>
      </c>
      <c r="H18" s="137">
        <v>0.59899999999999998</v>
      </c>
      <c r="I18" s="137">
        <v>0.30499999999999999</v>
      </c>
      <c r="J18" s="137">
        <v>0.28000000000000003</v>
      </c>
      <c r="K18" s="64"/>
      <c r="L18" s="51"/>
      <c r="M18" s="131">
        <v>2004</v>
      </c>
      <c r="N18" s="137">
        <v>0.78099999999999992</v>
      </c>
      <c r="O18" s="137">
        <v>0.379</v>
      </c>
      <c r="P18" s="137">
        <v>0.23899999999999999</v>
      </c>
    </row>
    <row r="19" spans="1:16" x14ac:dyDescent="0.25">
      <c r="A19" s="131">
        <v>2004</v>
      </c>
      <c r="B19" s="137">
        <v>0.504</v>
      </c>
      <c r="C19" s="137">
        <v>0.36099999999999999</v>
      </c>
      <c r="D19" s="137">
        <v>0.152</v>
      </c>
      <c r="E19" s="64"/>
      <c r="F19" s="51"/>
      <c r="G19" s="131">
        <v>2005</v>
      </c>
      <c r="H19" s="137">
        <v>0.56799999999999995</v>
      </c>
      <c r="I19" s="137">
        <v>0.30299999999999999</v>
      </c>
      <c r="J19" s="137">
        <v>0.28000000000000003</v>
      </c>
      <c r="K19" s="64"/>
      <c r="L19" s="51"/>
      <c r="M19" s="131">
        <v>2005</v>
      </c>
      <c r="N19" s="137">
        <v>0.74299999999999999</v>
      </c>
      <c r="O19" s="137">
        <v>0.372</v>
      </c>
      <c r="P19" s="137">
        <v>0.23100000000000001</v>
      </c>
    </row>
    <row r="20" spans="1:16" x14ac:dyDescent="0.25">
      <c r="A20" s="131">
        <v>2005</v>
      </c>
      <c r="B20" s="137">
        <v>0.47700000000000004</v>
      </c>
      <c r="C20" s="137">
        <v>0.35199999999999998</v>
      </c>
      <c r="D20" s="137">
        <v>0.16600000000000001</v>
      </c>
      <c r="E20" s="64"/>
      <c r="F20" s="51"/>
      <c r="G20" s="131">
        <v>2006</v>
      </c>
      <c r="H20" s="137">
        <v>0.53600000000000003</v>
      </c>
      <c r="I20" s="137">
        <v>0.27700000000000002</v>
      </c>
      <c r="J20" s="137">
        <v>0.29399999999999998</v>
      </c>
      <c r="K20" s="64"/>
      <c r="L20" s="51"/>
      <c r="M20" s="131">
        <v>2006</v>
      </c>
      <c r="N20" s="137">
        <v>0.74400000000000011</v>
      </c>
      <c r="O20" s="137">
        <v>0.36399999999999999</v>
      </c>
      <c r="P20" s="137">
        <v>0.245</v>
      </c>
    </row>
    <row r="21" spans="1:16" x14ac:dyDescent="0.25">
      <c r="A21" s="131">
        <v>2006</v>
      </c>
      <c r="B21" s="137">
        <v>0.48499999999999999</v>
      </c>
      <c r="C21" s="137">
        <v>0.34300000000000003</v>
      </c>
      <c r="D21" s="137">
        <v>0.188</v>
      </c>
      <c r="E21" s="64"/>
      <c r="F21" s="51"/>
      <c r="G21" s="131">
        <v>2007</v>
      </c>
      <c r="H21" s="137">
        <v>0.50900000000000001</v>
      </c>
      <c r="I21" s="137">
        <v>0.27</v>
      </c>
      <c r="J21" s="137">
        <v>0.28899999999999998</v>
      </c>
      <c r="K21" s="64"/>
      <c r="L21" s="51"/>
      <c r="M21" s="131">
        <v>2007</v>
      </c>
      <c r="N21" s="137">
        <v>0.71200000000000008</v>
      </c>
      <c r="O21" s="137">
        <v>0.40300000000000002</v>
      </c>
      <c r="P21" s="137">
        <v>0.30499999999999999</v>
      </c>
    </row>
    <row r="22" spans="1:16" x14ac:dyDescent="0.25">
      <c r="A22" s="131">
        <v>2007</v>
      </c>
      <c r="B22" s="137">
        <v>0.43099999999999999</v>
      </c>
      <c r="C22" s="137">
        <v>0.33900000000000002</v>
      </c>
      <c r="D22" s="137">
        <v>0.19600000000000001</v>
      </c>
      <c r="E22" s="64"/>
      <c r="F22" s="51"/>
      <c r="G22" s="131">
        <v>2008</v>
      </c>
      <c r="H22" s="137">
        <v>0.498</v>
      </c>
      <c r="I22" s="137">
        <v>0.28899999999999998</v>
      </c>
      <c r="J22" s="137">
        <v>0.25600000000000001</v>
      </c>
      <c r="K22" s="64"/>
      <c r="L22" s="51"/>
      <c r="M22" s="131">
        <v>2008</v>
      </c>
      <c r="N22" s="137">
        <v>0.73799999999999999</v>
      </c>
      <c r="O22" s="137">
        <v>0.376</v>
      </c>
      <c r="P22" s="137">
        <v>0.22700000000000001</v>
      </c>
    </row>
    <row r="23" spans="1:16" x14ac:dyDescent="0.25">
      <c r="A23" s="131">
        <v>2008</v>
      </c>
      <c r="B23" s="137">
        <v>0.42299999999999999</v>
      </c>
      <c r="C23" s="137">
        <v>0.28599999999999998</v>
      </c>
      <c r="D23" s="137">
        <v>0.16900000000000001</v>
      </c>
      <c r="E23" s="64"/>
      <c r="F23" s="51"/>
      <c r="G23" s="131">
        <v>2009</v>
      </c>
      <c r="H23" s="137">
        <v>0.51200000000000001</v>
      </c>
      <c r="I23" s="137">
        <v>0.26400000000000001</v>
      </c>
      <c r="J23" s="137">
        <v>0.23200000000000001</v>
      </c>
      <c r="K23" s="64"/>
      <c r="L23" s="51"/>
      <c r="M23" s="131">
        <v>2009</v>
      </c>
      <c r="N23" s="137">
        <v>0.78500000000000003</v>
      </c>
      <c r="O23" s="137">
        <v>0.42699999999999999</v>
      </c>
      <c r="P23" s="137">
        <v>0.19700000000000001</v>
      </c>
    </row>
    <row r="24" spans="1:16" x14ac:dyDescent="0.25">
      <c r="A24" s="131">
        <v>2009</v>
      </c>
      <c r="B24" s="137">
        <v>0.45899999999999996</v>
      </c>
      <c r="C24" s="137">
        <v>0.28999999999999998</v>
      </c>
      <c r="D24" s="137">
        <v>0.17699999999999999</v>
      </c>
      <c r="E24" s="64"/>
      <c r="F24" s="51"/>
      <c r="G24" s="131">
        <v>2010</v>
      </c>
      <c r="H24" s="138">
        <v>0.47599999999999998</v>
      </c>
      <c r="I24" s="138">
        <v>0.26400000000000001</v>
      </c>
      <c r="J24" s="138">
        <v>0.20200000000000001</v>
      </c>
      <c r="K24" s="63"/>
      <c r="L24" s="51"/>
      <c r="M24" s="131">
        <v>2010</v>
      </c>
      <c r="N24" s="138">
        <v>0.75</v>
      </c>
      <c r="O24" s="138">
        <v>0.38900000000000001</v>
      </c>
      <c r="P24" s="138">
        <v>0.159</v>
      </c>
    </row>
    <row r="25" spans="1:16" x14ac:dyDescent="0.25">
      <c r="A25" s="131">
        <v>2010</v>
      </c>
      <c r="B25" s="137">
        <v>0.40399999999999997</v>
      </c>
      <c r="C25" s="137">
        <v>0.29299999999999998</v>
      </c>
      <c r="D25" s="137">
        <v>0.13900000000000001</v>
      </c>
      <c r="E25" s="64"/>
      <c r="F25" s="56"/>
      <c r="G25" s="131">
        <v>2011</v>
      </c>
      <c r="H25" s="137">
        <v>0.45899999999999996</v>
      </c>
      <c r="I25" s="105">
        <v>0.32200000000000001</v>
      </c>
      <c r="J25" s="105">
        <v>0.20899999999999999</v>
      </c>
      <c r="K25" s="60"/>
      <c r="L25" s="56"/>
      <c r="M25" s="131">
        <v>2011</v>
      </c>
      <c r="N25" s="137">
        <v>0.68200000000000005</v>
      </c>
      <c r="O25" s="105">
        <v>0.41499999999999998</v>
      </c>
      <c r="P25" s="105">
        <v>0.217</v>
      </c>
    </row>
    <row r="26" spans="1:16" x14ac:dyDescent="0.25">
      <c r="A26" s="131">
        <v>2011</v>
      </c>
      <c r="B26" s="137">
        <v>0.39299999999999996</v>
      </c>
      <c r="C26" s="137">
        <v>0.36799999999999999</v>
      </c>
      <c r="D26" s="137">
        <v>0.13600000000000001</v>
      </c>
      <c r="E26" s="64"/>
      <c r="F26" s="56"/>
      <c r="G26" s="131">
        <v>2012</v>
      </c>
      <c r="H26" s="105">
        <v>0.44900000000000001</v>
      </c>
      <c r="I26" s="138">
        <v>0.32</v>
      </c>
      <c r="J26" s="138">
        <v>0.20199999999999999</v>
      </c>
      <c r="K26" s="56"/>
      <c r="L26" s="56"/>
      <c r="M26" s="131">
        <v>2012</v>
      </c>
      <c r="N26" s="137">
        <v>0.63700000000000001</v>
      </c>
      <c r="O26" s="138">
        <v>0.39600000000000002</v>
      </c>
      <c r="P26" s="138">
        <v>0.16500000000000001</v>
      </c>
    </row>
    <row r="27" spans="1:16" x14ac:dyDescent="0.25">
      <c r="A27" s="131">
        <v>2012</v>
      </c>
      <c r="B27" s="137">
        <v>0.39500000000000002</v>
      </c>
      <c r="C27" s="137">
        <v>0.38300000000000001</v>
      </c>
      <c r="D27" s="137">
        <v>9.0999999999999998E-2</v>
      </c>
    </row>
    <row r="30" spans="1:16" x14ac:dyDescent="0.25">
      <c r="A30" s="59" t="s">
        <v>742</v>
      </c>
      <c r="B30" s="56"/>
      <c r="C30" s="56"/>
    </row>
    <row r="31" spans="1:16" x14ac:dyDescent="0.25">
      <c r="A31" s="56"/>
      <c r="B31" s="56"/>
      <c r="C31" s="56"/>
    </row>
    <row r="32" spans="1:16" x14ac:dyDescent="0.25">
      <c r="A32" s="56" t="s">
        <v>762</v>
      </c>
      <c r="B32" s="56"/>
      <c r="C32" s="56"/>
    </row>
    <row r="33" spans="1:3" x14ac:dyDescent="0.25">
      <c r="A33" s="56" t="s">
        <v>763</v>
      </c>
      <c r="B33" s="56"/>
      <c r="C33" s="56"/>
    </row>
  </sheetData>
  <mergeCells count="3">
    <mergeCell ref="A6:D7"/>
    <mergeCell ref="G6:J7"/>
    <mergeCell ref="M6:P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3" sqref="A3"/>
    </sheetView>
  </sheetViews>
  <sheetFormatPr defaultColWidth="8.85546875" defaultRowHeight="15" x14ac:dyDescent="0.25"/>
  <sheetData>
    <row r="1" spans="1:10" s="56" customFormat="1" ht="15.75" x14ac:dyDescent="0.25">
      <c r="A1" s="2" t="s">
        <v>618</v>
      </c>
    </row>
    <row r="2" spans="1:10" s="56" customFormat="1" ht="15.75" x14ac:dyDescent="0.25">
      <c r="A2" s="2"/>
    </row>
    <row r="3" spans="1:10" s="56" customFormat="1" ht="18.75" x14ac:dyDescent="0.3">
      <c r="A3" s="3" t="s">
        <v>141</v>
      </c>
      <c r="B3" s="4" t="s">
        <v>142</v>
      </c>
    </row>
    <row r="4" spans="1:10" s="56" customFormat="1" x14ac:dyDescent="0.25"/>
    <row r="5" spans="1:10" s="56" customFormat="1" x14ac:dyDescent="0.25"/>
    <row r="6" spans="1:10" ht="15.75" customHeight="1" x14ac:dyDescent="0.25">
      <c r="A6" s="390" t="s">
        <v>618</v>
      </c>
      <c r="B6" s="390"/>
      <c r="C6" s="390"/>
      <c r="D6" s="390"/>
      <c r="E6" s="390"/>
      <c r="F6" s="390"/>
      <c r="G6" s="390"/>
      <c r="H6" s="56"/>
      <c r="I6" s="56"/>
      <c r="J6" s="56"/>
    </row>
    <row r="7" spans="1:10" ht="15.75" customHeight="1" x14ac:dyDescent="0.25">
      <c r="A7" s="390"/>
      <c r="B7" s="390"/>
      <c r="C7" s="390"/>
      <c r="D7" s="390"/>
      <c r="E7" s="390"/>
      <c r="F7" s="390"/>
      <c r="G7" s="390"/>
      <c r="H7" s="56"/>
      <c r="I7" s="56"/>
      <c r="J7" s="56"/>
    </row>
    <row r="8" spans="1:10" x14ac:dyDescent="0.25">
      <c r="A8" s="293" t="s">
        <v>178</v>
      </c>
      <c r="B8" s="293" t="s">
        <v>186</v>
      </c>
      <c r="C8" s="293" t="s">
        <v>147</v>
      </c>
      <c r="D8" s="293" t="s">
        <v>39</v>
      </c>
      <c r="E8" s="299" t="s">
        <v>187</v>
      </c>
      <c r="F8" s="299" t="s">
        <v>188</v>
      </c>
      <c r="G8" s="293" t="s">
        <v>189</v>
      </c>
      <c r="H8" s="56"/>
      <c r="I8" s="56"/>
      <c r="J8" s="56"/>
    </row>
    <row r="9" spans="1:10" x14ac:dyDescent="0.25">
      <c r="A9" s="135">
        <v>2012</v>
      </c>
      <c r="B9" s="131">
        <v>38</v>
      </c>
      <c r="C9" s="131">
        <v>103</v>
      </c>
      <c r="D9" s="131">
        <v>9</v>
      </c>
      <c r="E9" s="131">
        <v>6</v>
      </c>
      <c r="F9" s="131">
        <v>6</v>
      </c>
      <c r="G9" s="131">
        <v>32</v>
      </c>
      <c r="H9" s="56"/>
      <c r="I9" s="56"/>
      <c r="J9" s="56"/>
    </row>
    <row r="10" spans="1:10" x14ac:dyDescent="0.25">
      <c r="A10" s="135">
        <v>2013</v>
      </c>
      <c r="B10" s="131">
        <v>136</v>
      </c>
      <c r="C10" s="131">
        <v>337</v>
      </c>
      <c r="D10" s="131">
        <v>31</v>
      </c>
      <c r="E10" s="131">
        <v>22</v>
      </c>
      <c r="F10" s="131">
        <v>22</v>
      </c>
      <c r="G10" s="131">
        <v>102</v>
      </c>
      <c r="H10" s="56"/>
      <c r="I10" s="56"/>
      <c r="J10" s="56"/>
    </row>
    <row r="11" spans="1:10" x14ac:dyDescent="0.25">
      <c r="A11" s="135">
        <v>2014</v>
      </c>
      <c r="B11" s="131">
        <v>168</v>
      </c>
      <c r="C11" s="131">
        <v>404</v>
      </c>
      <c r="D11" s="131">
        <v>39</v>
      </c>
      <c r="E11" s="131">
        <v>26</v>
      </c>
      <c r="F11" s="131">
        <v>28</v>
      </c>
      <c r="G11" s="131">
        <v>56</v>
      </c>
      <c r="H11" s="56"/>
      <c r="I11" s="56"/>
      <c r="J11" s="56"/>
    </row>
    <row r="12" spans="1:10" x14ac:dyDescent="0.25">
      <c r="A12" s="135">
        <v>2015</v>
      </c>
      <c r="B12" s="131">
        <v>161</v>
      </c>
      <c r="C12" s="131">
        <v>379</v>
      </c>
      <c r="D12" s="131">
        <v>38</v>
      </c>
      <c r="E12" s="131">
        <v>26</v>
      </c>
      <c r="F12" s="131">
        <v>29</v>
      </c>
      <c r="G12" s="131">
        <v>-35</v>
      </c>
      <c r="H12" s="56"/>
      <c r="I12" s="56"/>
      <c r="J12" s="56"/>
    </row>
    <row r="13" spans="1:10" x14ac:dyDescent="0.25">
      <c r="A13" s="135">
        <v>2016</v>
      </c>
      <c r="B13" s="131">
        <v>144</v>
      </c>
      <c r="C13" s="131">
        <v>380</v>
      </c>
      <c r="D13" s="131">
        <v>35</v>
      </c>
      <c r="E13" s="131">
        <v>25</v>
      </c>
      <c r="F13" s="131">
        <v>28</v>
      </c>
      <c r="G13" s="131">
        <v>-39</v>
      </c>
      <c r="H13" s="56"/>
      <c r="I13" s="56"/>
      <c r="J13" s="56"/>
    </row>
    <row r="14" spans="1:10" x14ac:dyDescent="0.25">
      <c r="A14" s="135">
        <v>2017</v>
      </c>
      <c r="B14" s="131">
        <v>129</v>
      </c>
      <c r="C14" s="131">
        <v>332</v>
      </c>
      <c r="D14" s="131">
        <v>33</v>
      </c>
      <c r="E14" s="131">
        <v>23</v>
      </c>
      <c r="F14" s="131">
        <v>27</v>
      </c>
      <c r="G14" s="131">
        <v>-29</v>
      </c>
      <c r="H14" s="56"/>
      <c r="I14" s="56"/>
      <c r="J14" s="56"/>
    </row>
    <row r="15" spans="1:10" x14ac:dyDescent="0.25">
      <c r="A15" s="135">
        <v>2018</v>
      </c>
      <c r="B15" s="131">
        <v>121</v>
      </c>
      <c r="C15" s="131">
        <v>291</v>
      </c>
      <c r="D15" s="131">
        <v>33</v>
      </c>
      <c r="E15" s="131">
        <v>23</v>
      </c>
      <c r="F15" s="131">
        <v>27</v>
      </c>
      <c r="G15" s="131">
        <v>-20</v>
      </c>
      <c r="H15" s="56"/>
      <c r="I15" s="56"/>
      <c r="J15" s="56"/>
    </row>
    <row r="16" spans="1:10" x14ac:dyDescent="0.25">
      <c r="A16" s="135">
        <v>2019</v>
      </c>
      <c r="B16" s="131">
        <v>114</v>
      </c>
      <c r="C16" s="131">
        <v>295</v>
      </c>
      <c r="D16" s="131">
        <v>33</v>
      </c>
      <c r="E16" s="131">
        <v>24</v>
      </c>
      <c r="F16" s="131">
        <v>28</v>
      </c>
      <c r="G16" s="131">
        <v>-18</v>
      </c>
      <c r="H16" s="56"/>
      <c r="I16" s="56"/>
      <c r="J16" s="56"/>
    </row>
    <row r="17" spans="1:10" x14ac:dyDescent="0.25">
      <c r="A17" s="135">
        <v>2020</v>
      </c>
      <c r="B17" s="131">
        <v>107</v>
      </c>
      <c r="C17" s="131">
        <v>261</v>
      </c>
      <c r="D17" s="131">
        <v>32</v>
      </c>
      <c r="E17" s="131">
        <v>24</v>
      </c>
      <c r="F17" s="131">
        <v>28</v>
      </c>
      <c r="G17" s="131">
        <v>-14</v>
      </c>
      <c r="H17" s="56"/>
      <c r="I17" s="56"/>
      <c r="J17" s="56"/>
    </row>
    <row r="18" spans="1:10" x14ac:dyDescent="0.25">
      <c r="A18" s="135">
        <v>2021</v>
      </c>
      <c r="B18" s="131">
        <v>100</v>
      </c>
      <c r="C18" s="131">
        <v>261</v>
      </c>
      <c r="D18" s="131">
        <v>32</v>
      </c>
      <c r="E18" s="131">
        <v>24</v>
      </c>
      <c r="F18" s="131">
        <v>28</v>
      </c>
      <c r="G18" s="131">
        <v>-13</v>
      </c>
      <c r="H18" s="56"/>
      <c r="I18" s="56"/>
      <c r="J18" s="56"/>
    </row>
    <row r="19" spans="1:10" x14ac:dyDescent="0.25">
      <c r="A19" s="417" t="s">
        <v>190</v>
      </c>
      <c r="B19" s="417"/>
      <c r="C19" s="417"/>
      <c r="D19" s="417"/>
      <c r="E19" s="417"/>
      <c r="F19" s="417"/>
      <c r="G19" s="417"/>
      <c r="H19" s="56"/>
      <c r="I19" s="56"/>
      <c r="J19" s="56"/>
    </row>
    <row r="20" spans="1:10" x14ac:dyDescent="0.25">
      <c r="A20" s="417"/>
      <c r="B20" s="417"/>
      <c r="C20" s="417"/>
      <c r="D20" s="417"/>
      <c r="E20" s="417"/>
      <c r="F20" s="417"/>
      <c r="G20" s="417"/>
      <c r="H20" s="56"/>
      <c r="I20" s="56"/>
      <c r="J20" s="56"/>
    </row>
    <row r="23" spans="1:10" x14ac:dyDescent="0.25">
      <c r="A23" s="59" t="s">
        <v>34</v>
      </c>
      <c r="B23" s="56"/>
      <c r="C23" s="56"/>
      <c r="D23" s="56"/>
    </row>
    <row r="24" spans="1:10" x14ac:dyDescent="0.25">
      <c r="A24" s="56"/>
      <c r="B24" s="56"/>
      <c r="C24" s="56"/>
      <c r="D24" s="56"/>
    </row>
    <row r="25" spans="1:10" x14ac:dyDescent="0.25">
      <c r="A25" s="56" t="s">
        <v>764</v>
      </c>
      <c r="B25" s="56"/>
      <c r="C25" s="56"/>
      <c r="D25" s="56"/>
    </row>
    <row r="26" spans="1:10" x14ac:dyDescent="0.25">
      <c r="A26" s="56" t="s">
        <v>765</v>
      </c>
      <c r="B26" s="56"/>
      <c r="C26" s="56"/>
      <c r="D26" s="56"/>
    </row>
  </sheetData>
  <mergeCells count="2">
    <mergeCell ref="A6:G7"/>
    <mergeCell ref="A19:G20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9" workbookViewId="0">
      <selection activeCell="T10" sqref="T10"/>
    </sheetView>
  </sheetViews>
  <sheetFormatPr defaultColWidth="8.85546875" defaultRowHeight="15" x14ac:dyDescent="0.25"/>
  <cols>
    <col min="4" max="4" width="11" bestFit="1" customWidth="1"/>
    <col min="13" max="13" width="11" bestFit="1" customWidth="1"/>
    <col min="15" max="15" width="11.7109375" customWidth="1"/>
  </cols>
  <sheetData>
    <row r="1" spans="1:15" s="56" customFormat="1" ht="15.75" x14ac:dyDescent="0.25">
      <c r="A1" s="2" t="s">
        <v>557</v>
      </c>
    </row>
    <row r="2" spans="1:15" s="56" customFormat="1" x14ac:dyDescent="0.25"/>
    <row r="3" spans="1:15" s="56" customFormat="1" ht="18.75" x14ac:dyDescent="0.3">
      <c r="A3" s="3" t="s">
        <v>141</v>
      </c>
      <c r="B3" s="4" t="s">
        <v>142</v>
      </c>
    </row>
    <row r="4" spans="1:15" s="56" customFormat="1" x14ac:dyDescent="0.25"/>
    <row r="5" spans="1:15" s="56" customFormat="1" x14ac:dyDescent="0.25"/>
    <row r="6" spans="1:15" x14ac:dyDescent="0.25">
      <c r="A6" s="378" t="s">
        <v>558</v>
      </c>
      <c r="B6" s="378"/>
      <c r="C6" s="378"/>
      <c r="D6" s="378"/>
      <c r="E6" s="378"/>
      <c r="F6" s="378"/>
      <c r="G6" s="56"/>
      <c r="H6" s="56"/>
      <c r="I6" s="56"/>
      <c r="J6" s="390" t="s">
        <v>867</v>
      </c>
      <c r="K6" s="390"/>
      <c r="L6" s="390"/>
      <c r="M6" s="390"/>
      <c r="N6" s="390"/>
      <c r="O6" s="390"/>
    </row>
    <row r="7" spans="1:15" x14ac:dyDescent="0.25">
      <c r="A7" s="378"/>
      <c r="B7" s="378"/>
      <c r="C7" s="378"/>
      <c r="D7" s="378"/>
      <c r="E7" s="378"/>
      <c r="F7" s="378"/>
      <c r="G7" s="56"/>
      <c r="H7" s="56"/>
      <c r="I7" s="56"/>
      <c r="J7" s="390"/>
      <c r="K7" s="390"/>
      <c r="L7" s="390"/>
      <c r="M7" s="390"/>
      <c r="N7" s="390"/>
      <c r="O7" s="390"/>
    </row>
    <row r="8" spans="1:15" ht="30" x14ac:dyDescent="0.25">
      <c r="A8" s="92" t="s">
        <v>497</v>
      </c>
      <c r="B8" s="91" t="s">
        <v>191</v>
      </c>
      <c r="C8" s="91" t="s">
        <v>192</v>
      </c>
      <c r="D8" s="91" t="s">
        <v>193</v>
      </c>
      <c r="E8" s="91" t="s">
        <v>194</v>
      </c>
      <c r="F8" s="91" t="s">
        <v>180</v>
      </c>
      <c r="G8" s="56"/>
      <c r="H8" s="56"/>
      <c r="I8" s="56"/>
      <c r="J8" s="92" t="s">
        <v>497</v>
      </c>
      <c r="K8" s="91" t="s">
        <v>191</v>
      </c>
      <c r="L8" s="91" t="s">
        <v>192</v>
      </c>
      <c r="M8" s="91" t="s">
        <v>193</v>
      </c>
      <c r="N8" s="91" t="s">
        <v>194</v>
      </c>
      <c r="O8" s="91" t="s">
        <v>180</v>
      </c>
    </row>
    <row r="9" spans="1:15" x14ac:dyDescent="0.25">
      <c r="A9" s="131">
        <v>1985</v>
      </c>
      <c r="B9" s="72">
        <v>23452</v>
      </c>
      <c r="C9" s="72">
        <v>136706</v>
      </c>
      <c r="D9" s="72">
        <v>189315</v>
      </c>
      <c r="E9" s="72">
        <v>3404</v>
      </c>
      <c r="F9" s="72">
        <f>B9+C9+D9+E9</f>
        <v>352877</v>
      </c>
      <c r="G9" s="51"/>
      <c r="H9" s="51"/>
      <c r="I9" s="51"/>
      <c r="J9" s="131">
        <v>1985</v>
      </c>
      <c r="K9" s="141">
        <v>8.5949500000000008</v>
      </c>
      <c r="L9" s="141">
        <v>50.10154</v>
      </c>
      <c r="M9" s="141">
        <v>69.382270000000005</v>
      </c>
      <c r="N9" s="141">
        <v>1.2475400000000001</v>
      </c>
      <c r="O9" s="142">
        <f t="shared" ref="O9:O25" si="0">K9+L9+M9+N9</f>
        <v>129.32629999999997</v>
      </c>
    </row>
    <row r="10" spans="1:15" x14ac:dyDescent="0.25">
      <c r="A10" s="131">
        <v>1986</v>
      </c>
      <c r="B10" s="72">
        <v>23875</v>
      </c>
      <c r="C10" s="72">
        <v>134775</v>
      </c>
      <c r="D10" s="72">
        <v>189326</v>
      </c>
      <c r="E10" s="72">
        <v>3392</v>
      </c>
      <c r="F10" s="72">
        <f t="shared" ref="F10:F37" si="1">B10+C10+D10+E10</f>
        <v>351368</v>
      </c>
      <c r="G10" s="51"/>
      <c r="H10" s="51"/>
      <c r="I10" s="51"/>
      <c r="J10" s="131">
        <v>1986</v>
      </c>
      <c r="K10" s="141">
        <v>8.5383800000000001</v>
      </c>
      <c r="L10" s="141">
        <v>48.199390000000001</v>
      </c>
      <c r="M10" s="141">
        <v>67.708380000000005</v>
      </c>
      <c r="N10" s="141">
        <v>1.2130799999999999</v>
      </c>
      <c r="O10" s="142">
        <f t="shared" si="0"/>
        <v>125.65923000000001</v>
      </c>
    </row>
    <row r="11" spans="1:15" x14ac:dyDescent="0.25">
      <c r="A11" s="131">
        <v>1987</v>
      </c>
      <c r="B11" s="72">
        <v>37825</v>
      </c>
      <c r="C11" s="72">
        <v>136060</v>
      </c>
      <c r="D11" s="72">
        <v>179821</v>
      </c>
      <c r="E11" s="72">
        <v>7215</v>
      </c>
      <c r="F11" s="72">
        <f t="shared" si="1"/>
        <v>360921</v>
      </c>
      <c r="G11" s="51"/>
      <c r="H11" s="51"/>
      <c r="I11" s="51"/>
      <c r="J11" s="131">
        <v>1987</v>
      </c>
      <c r="K11" s="141">
        <v>13.175660000000001</v>
      </c>
      <c r="L11" s="141">
        <v>47.394039999999997</v>
      </c>
      <c r="M11" s="141">
        <v>62.6374</v>
      </c>
      <c r="N11" s="141">
        <v>2.5132099999999999</v>
      </c>
      <c r="O11" s="142">
        <f t="shared" si="0"/>
        <v>125.72031</v>
      </c>
    </row>
    <row r="12" spans="1:15" x14ac:dyDescent="0.25">
      <c r="A12" s="131">
        <v>1988</v>
      </c>
      <c r="B12" s="72">
        <v>38001</v>
      </c>
      <c r="C12" s="72">
        <v>141383</v>
      </c>
      <c r="D12" s="72">
        <v>176570</v>
      </c>
      <c r="E12" s="72">
        <v>9164</v>
      </c>
      <c r="F12" s="72">
        <f t="shared" si="1"/>
        <v>365118</v>
      </c>
      <c r="G12" s="51"/>
      <c r="H12" s="51"/>
      <c r="I12" s="51"/>
      <c r="J12" s="131">
        <v>1988</v>
      </c>
      <c r="K12" s="141">
        <v>12.97221</v>
      </c>
      <c r="L12" s="141">
        <v>48.263190000000002</v>
      </c>
      <c r="M12" s="141">
        <v>60.274790000000003</v>
      </c>
      <c r="N12" s="141">
        <v>3.1282700000000001</v>
      </c>
      <c r="O12" s="142">
        <f t="shared" si="0"/>
        <v>124.63845999999999</v>
      </c>
    </row>
    <row r="13" spans="1:15" x14ac:dyDescent="0.25">
      <c r="A13" s="131">
        <v>1989</v>
      </c>
      <c r="B13" s="72">
        <v>31402</v>
      </c>
      <c r="C13" s="72">
        <v>138873</v>
      </c>
      <c r="D13" s="72">
        <v>180898</v>
      </c>
      <c r="E13" s="72">
        <v>6463</v>
      </c>
      <c r="F13" s="72">
        <f t="shared" si="1"/>
        <v>357636</v>
      </c>
      <c r="G13" s="51"/>
      <c r="H13" s="51"/>
      <c r="I13" s="51"/>
      <c r="J13" s="131">
        <v>1989</v>
      </c>
      <c r="K13" s="141">
        <v>10.5168</v>
      </c>
      <c r="L13" s="141">
        <v>46.50976</v>
      </c>
      <c r="M13" s="141">
        <v>60.584290000000003</v>
      </c>
      <c r="N13" s="141">
        <v>2.1645099999999999</v>
      </c>
      <c r="O13" s="142">
        <f t="shared" si="0"/>
        <v>119.77536000000001</v>
      </c>
    </row>
    <row r="14" spans="1:15" x14ac:dyDescent="0.25">
      <c r="A14" s="131">
        <v>1990</v>
      </c>
      <c r="B14" s="72">
        <v>30442</v>
      </c>
      <c r="C14" s="72">
        <v>141414</v>
      </c>
      <c r="D14" s="72">
        <v>177325</v>
      </c>
      <c r="E14" s="72">
        <v>4897</v>
      </c>
      <c r="F14" s="72">
        <f t="shared" si="1"/>
        <v>354078</v>
      </c>
      <c r="G14" s="51"/>
      <c r="H14" s="51"/>
      <c r="I14" s="51"/>
      <c r="J14" s="131">
        <v>1990</v>
      </c>
      <c r="K14" s="141">
        <v>9.8762100000000004</v>
      </c>
      <c r="L14" s="141">
        <v>45.878520000000002</v>
      </c>
      <c r="M14" s="141">
        <v>57.529020000000003</v>
      </c>
      <c r="N14" s="141">
        <v>1.5887199999999999</v>
      </c>
      <c r="O14" s="142">
        <f t="shared" si="0"/>
        <v>114.87246999999999</v>
      </c>
    </row>
    <row r="15" spans="1:15" x14ac:dyDescent="0.25">
      <c r="A15" s="131">
        <v>1991</v>
      </c>
      <c r="B15" s="72">
        <v>26706</v>
      </c>
      <c r="C15" s="72">
        <v>148685</v>
      </c>
      <c r="D15" s="72">
        <v>174973</v>
      </c>
      <c r="E15" s="72">
        <v>5106</v>
      </c>
      <c r="F15" s="72">
        <f t="shared" si="1"/>
        <v>355470</v>
      </c>
      <c r="G15" s="51"/>
      <c r="H15" s="51"/>
      <c r="I15" s="51"/>
      <c r="J15" s="131">
        <v>1991</v>
      </c>
      <c r="K15" s="141">
        <v>8.2522800000000007</v>
      </c>
      <c r="L15" s="141">
        <v>45.944389999999999</v>
      </c>
      <c r="M15" s="141">
        <v>54.067509999999999</v>
      </c>
      <c r="N15" s="141">
        <v>1.57778</v>
      </c>
      <c r="O15" s="142">
        <f t="shared" si="0"/>
        <v>109.84196</v>
      </c>
    </row>
    <row r="16" spans="1:15" x14ac:dyDescent="0.25">
      <c r="A16" s="131">
        <v>1992</v>
      </c>
      <c r="B16" s="72">
        <v>29854</v>
      </c>
      <c r="C16" s="72">
        <v>154396</v>
      </c>
      <c r="D16" s="72">
        <v>178452</v>
      </c>
      <c r="E16" s="72">
        <v>5109</v>
      </c>
      <c r="F16" s="72">
        <f t="shared" si="1"/>
        <v>367811</v>
      </c>
      <c r="G16" s="51"/>
      <c r="H16" s="51"/>
      <c r="I16" s="51"/>
      <c r="J16" s="131">
        <v>1992</v>
      </c>
      <c r="K16" s="141">
        <v>8.6044499999999999</v>
      </c>
      <c r="L16" s="141">
        <v>44.499630000000003</v>
      </c>
      <c r="M16" s="141">
        <v>51.432989999999997</v>
      </c>
      <c r="N16" s="141">
        <v>1.4724999999999999</v>
      </c>
      <c r="O16" s="142">
        <f t="shared" si="0"/>
        <v>106.00957</v>
      </c>
    </row>
    <row r="17" spans="1:15" x14ac:dyDescent="0.25">
      <c r="A17" s="131">
        <v>1993</v>
      </c>
      <c r="B17" s="72">
        <v>29667</v>
      </c>
      <c r="C17" s="72">
        <v>163840</v>
      </c>
      <c r="D17" s="72">
        <v>177622</v>
      </c>
      <c r="E17" s="72">
        <v>5443</v>
      </c>
      <c r="F17" s="72">
        <f t="shared" si="1"/>
        <v>376572</v>
      </c>
      <c r="G17" s="51"/>
      <c r="H17" s="51"/>
      <c r="I17" s="51"/>
      <c r="J17" s="131">
        <v>1993</v>
      </c>
      <c r="K17" s="141">
        <v>7.9287000000000001</v>
      </c>
      <c r="L17" s="141">
        <v>43.787320000000001</v>
      </c>
      <c r="M17" s="141">
        <v>47.470649999999999</v>
      </c>
      <c r="N17" s="141">
        <v>1.45468</v>
      </c>
      <c r="O17" s="142">
        <f t="shared" si="0"/>
        <v>100.64134999999999</v>
      </c>
    </row>
    <row r="18" spans="1:15" x14ac:dyDescent="0.25">
      <c r="A18" s="131">
        <v>1994</v>
      </c>
      <c r="B18" s="72">
        <v>35915</v>
      </c>
      <c r="C18" s="72">
        <v>169674</v>
      </c>
      <c r="D18" s="72">
        <v>176425</v>
      </c>
      <c r="E18" s="72">
        <v>5553</v>
      </c>
      <c r="F18" s="72">
        <f t="shared" si="1"/>
        <v>387567</v>
      </c>
      <c r="G18" s="51"/>
      <c r="H18" s="51"/>
      <c r="I18" s="51"/>
      <c r="J18" s="131">
        <v>1994</v>
      </c>
      <c r="K18" s="141">
        <v>8.9776900000000008</v>
      </c>
      <c r="L18" s="141">
        <v>42.41348</v>
      </c>
      <c r="M18" s="141">
        <v>44.101030000000002</v>
      </c>
      <c r="N18" s="141">
        <v>1.38809</v>
      </c>
      <c r="O18" s="142">
        <f t="shared" si="0"/>
        <v>96.880290000000002</v>
      </c>
    </row>
    <row r="19" spans="1:15" x14ac:dyDescent="0.25">
      <c r="A19" s="131">
        <v>1995</v>
      </c>
      <c r="B19" s="72">
        <v>47282</v>
      </c>
      <c r="C19" s="72">
        <v>171871</v>
      </c>
      <c r="D19" s="72">
        <v>185639</v>
      </c>
      <c r="E19" s="72">
        <v>6570</v>
      </c>
      <c r="F19" s="72">
        <f t="shared" si="1"/>
        <v>411362</v>
      </c>
      <c r="G19" s="51"/>
      <c r="H19" s="51"/>
      <c r="I19" s="51"/>
      <c r="J19" s="131">
        <v>1995</v>
      </c>
      <c r="K19" s="141">
        <v>11.13302</v>
      </c>
      <c r="L19" s="141">
        <v>40.468739999999997</v>
      </c>
      <c r="M19" s="141">
        <v>43.710560000000001</v>
      </c>
      <c r="N19" s="141">
        <v>1.54697</v>
      </c>
      <c r="O19" s="142">
        <f t="shared" si="0"/>
        <v>96.859290000000001</v>
      </c>
    </row>
    <row r="20" spans="1:15" x14ac:dyDescent="0.25">
      <c r="A20" s="131">
        <v>1996</v>
      </c>
      <c r="B20" s="72">
        <v>50572</v>
      </c>
      <c r="C20" s="72">
        <v>167145</v>
      </c>
      <c r="D20" s="72">
        <v>186427</v>
      </c>
      <c r="E20" s="72">
        <v>6327</v>
      </c>
      <c r="F20" s="72">
        <f t="shared" si="1"/>
        <v>410471</v>
      </c>
      <c r="G20" s="51"/>
      <c r="H20" s="51"/>
      <c r="I20" s="51"/>
      <c r="J20" s="131">
        <v>1996</v>
      </c>
      <c r="K20" s="141">
        <v>11.313079999999999</v>
      </c>
      <c r="L20" s="141">
        <v>37.390740000000001</v>
      </c>
      <c r="M20" s="141">
        <v>41.704169999999998</v>
      </c>
      <c r="N20" s="141">
        <v>1.41537</v>
      </c>
      <c r="O20" s="142">
        <f t="shared" si="0"/>
        <v>91.823359999999994</v>
      </c>
    </row>
    <row r="21" spans="1:15" x14ac:dyDescent="0.25">
      <c r="A21" s="131">
        <v>1997</v>
      </c>
      <c r="B21" s="72">
        <v>105956</v>
      </c>
      <c r="C21" s="72">
        <v>157954</v>
      </c>
      <c r="D21" s="72">
        <v>194159</v>
      </c>
      <c r="E21" s="72">
        <v>5596</v>
      </c>
      <c r="F21" s="72">
        <f t="shared" si="1"/>
        <v>463665</v>
      </c>
      <c r="G21" s="51"/>
      <c r="H21" s="51"/>
      <c r="I21" s="51"/>
      <c r="J21" s="131">
        <v>1997</v>
      </c>
      <c r="K21" s="141">
        <v>22.730309999999999</v>
      </c>
      <c r="L21" s="141">
        <v>33.885240000000003</v>
      </c>
      <c r="M21" s="141">
        <v>41.652149999999999</v>
      </c>
      <c r="N21" s="141">
        <v>1.2004900000000001</v>
      </c>
      <c r="O21" s="142">
        <f t="shared" si="0"/>
        <v>99.468189999999993</v>
      </c>
    </row>
    <row r="22" spans="1:15" x14ac:dyDescent="0.25">
      <c r="A22" s="131">
        <v>1998</v>
      </c>
      <c r="B22" s="72">
        <v>51531</v>
      </c>
      <c r="C22" s="72">
        <v>160815</v>
      </c>
      <c r="D22" s="72">
        <v>191730</v>
      </c>
      <c r="E22" s="72">
        <v>5967</v>
      </c>
      <c r="F22" s="72">
        <f t="shared" si="1"/>
        <v>410043</v>
      </c>
      <c r="G22" s="51"/>
      <c r="H22" s="51"/>
      <c r="I22" s="51"/>
      <c r="J22" s="131">
        <v>1998</v>
      </c>
      <c r="K22" s="141">
        <v>10.741960000000001</v>
      </c>
      <c r="L22" s="141">
        <v>33.5229</v>
      </c>
      <c r="M22" s="141">
        <v>39.967329999999997</v>
      </c>
      <c r="N22" s="141">
        <v>1.24386</v>
      </c>
      <c r="O22" s="142">
        <f t="shared" si="0"/>
        <v>85.476050000000001</v>
      </c>
    </row>
    <row r="23" spans="1:15" x14ac:dyDescent="0.25">
      <c r="A23" s="131">
        <v>1999</v>
      </c>
      <c r="B23" s="72">
        <v>57802</v>
      </c>
      <c r="C23" s="72">
        <v>165427</v>
      </c>
      <c r="D23" s="72">
        <v>205079</v>
      </c>
      <c r="E23" s="72">
        <v>8121</v>
      </c>
      <c r="F23" s="72">
        <f t="shared" si="1"/>
        <v>436429</v>
      </c>
      <c r="G23" s="51"/>
      <c r="H23" s="51"/>
      <c r="I23" s="51"/>
      <c r="J23" s="131">
        <v>1999</v>
      </c>
      <c r="K23" s="141">
        <v>11.57239</v>
      </c>
      <c r="L23" s="141">
        <v>33.119720000000001</v>
      </c>
      <c r="M23" s="141">
        <v>41.058340000000001</v>
      </c>
      <c r="N23" s="141">
        <v>1.62588</v>
      </c>
      <c r="O23" s="142">
        <f t="shared" si="0"/>
        <v>87.376329999999996</v>
      </c>
    </row>
    <row r="24" spans="1:15" x14ac:dyDescent="0.25">
      <c r="A24" s="131">
        <v>2000</v>
      </c>
      <c r="B24" s="72">
        <v>69483</v>
      </c>
      <c r="C24" s="72">
        <v>168996</v>
      </c>
      <c r="D24" s="72">
        <v>210067</v>
      </c>
      <c r="E24" s="72">
        <v>10181</v>
      </c>
      <c r="F24" s="72">
        <f t="shared" si="1"/>
        <v>458727</v>
      </c>
      <c r="G24" s="51"/>
      <c r="H24" s="51"/>
      <c r="I24" s="51"/>
      <c r="J24" s="131">
        <v>2000</v>
      </c>
      <c r="K24" s="141">
        <v>13.42304</v>
      </c>
      <c r="L24" s="141">
        <v>32.647410000000001</v>
      </c>
      <c r="M24" s="141">
        <v>40.581690000000002</v>
      </c>
      <c r="N24" s="141">
        <v>1.9668099999999999</v>
      </c>
      <c r="O24" s="142">
        <f t="shared" si="0"/>
        <v>88.618949999999998</v>
      </c>
    </row>
    <row r="25" spans="1:15" x14ac:dyDescent="0.25">
      <c r="A25" s="131">
        <v>2001</v>
      </c>
      <c r="B25" s="72">
        <v>66765</v>
      </c>
      <c r="C25" s="72">
        <v>164968</v>
      </c>
      <c r="D25" s="72">
        <v>213120</v>
      </c>
      <c r="E25" s="72">
        <v>10256</v>
      </c>
      <c r="F25" s="72">
        <f t="shared" si="1"/>
        <v>455109</v>
      </c>
      <c r="G25" s="51"/>
      <c r="H25" s="51"/>
      <c r="I25" s="51"/>
      <c r="J25" s="131">
        <v>2001</v>
      </c>
      <c r="K25" s="141">
        <v>12.42694</v>
      </c>
      <c r="L25" s="141">
        <v>30.70543</v>
      </c>
      <c r="M25" s="141">
        <v>39.667940000000002</v>
      </c>
      <c r="N25" s="141">
        <v>1.9089499999999999</v>
      </c>
      <c r="O25" s="142">
        <f t="shared" si="0"/>
        <v>84.70926</v>
      </c>
    </row>
    <row r="26" spans="1:15" x14ac:dyDescent="0.25">
      <c r="A26" s="131">
        <v>2002</v>
      </c>
      <c r="B26" s="72">
        <v>64057</v>
      </c>
      <c r="C26" s="72">
        <v>180602</v>
      </c>
      <c r="D26" s="72">
        <v>222353</v>
      </c>
      <c r="E26" s="72">
        <v>10300</v>
      </c>
      <c r="F26" s="72">
        <f t="shared" si="1"/>
        <v>477312</v>
      </c>
      <c r="G26" s="51"/>
      <c r="H26" s="51"/>
      <c r="I26" s="51"/>
      <c r="J26" s="131">
        <v>2002</v>
      </c>
      <c r="K26" s="141">
        <v>11.37195</v>
      </c>
      <c r="L26" s="141">
        <v>32.062019999999997</v>
      </c>
      <c r="M26" s="141">
        <v>39.474020000000003</v>
      </c>
      <c r="N26" s="141">
        <v>1.8285400000000001</v>
      </c>
      <c r="O26" s="142">
        <f>K26+L26+M26+N26</f>
        <v>84.736530000000002</v>
      </c>
    </row>
    <row r="27" spans="1:15" x14ac:dyDescent="0.25">
      <c r="A27" s="131">
        <v>2003</v>
      </c>
      <c r="B27" s="72">
        <v>58023</v>
      </c>
      <c r="C27" s="72">
        <v>185209</v>
      </c>
      <c r="D27" s="72">
        <v>198334</v>
      </c>
      <c r="E27" s="72">
        <v>9218</v>
      </c>
      <c r="F27" s="72">
        <f t="shared" si="1"/>
        <v>450784</v>
      </c>
      <c r="G27" s="51"/>
      <c r="H27" s="51"/>
      <c r="I27" s="51"/>
      <c r="J27" s="131">
        <v>2003</v>
      </c>
      <c r="K27" s="141">
        <v>9.7538499999999999</v>
      </c>
      <c r="L27" s="141">
        <v>31.134229999999999</v>
      </c>
      <c r="M27" s="141">
        <v>33.340589999999999</v>
      </c>
      <c r="N27" s="141">
        <v>1.54958</v>
      </c>
      <c r="O27" s="142">
        <f>K27+L27+M27+N27</f>
        <v>75.77825</v>
      </c>
    </row>
    <row r="28" spans="1:15" x14ac:dyDescent="0.25">
      <c r="A28" s="131">
        <v>2004</v>
      </c>
      <c r="B28" s="72">
        <v>53677</v>
      </c>
      <c r="C28" s="72">
        <v>191334</v>
      </c>
      <c r="D28" s="72">
        <v>201738</v>
      </c>
      <c r="E28" s="72">
        <v>16188</v>
      </c>
      <c r="F28" s="72">
        <f t="shared" si="1"/>
        <v>462937</v>
      </c>
      <c r="G28" s="51"/>
      <c r="H28" s="51"/>
      <c r="I28" s="51"/>
      <c r="J28" s="131">
        <v>2004</v>
      </c>
      <c r="K28" s="141">
        <v>8.5507600000000004</v>
      </c>
      <c r="L28" s="141">
        <v>30.479569999999999</v>
      </c>
      <c r="M28" s="141">
        <v>32.13693</v>
      </c>
      <c r="N28" s="141">
        <v>2.5787499999999999</v>
      </c>
      <c r="O28" s="142">
        <f t="shared" ref="O28:O37" si="2">K28+L28+M28+N28</f>
        <v>73.746009999999998</v>
      </c>
    </row>
    <row r="29" spans="1:15" x14ac:dyDescent="0.25">
      <c r="A29" s="131">
        <v>2005</v>
      </c>
      <c r="B29" s="72">
        <v>63522</v>
      </c>
      <c r="C29" s="72">
        <v>200187</v>
      </c>
      <c r="D29" s="72">
        <v>210297</v>
      </c>
      <c r="E29" s="72">
        <v>20581</v>
      </c>
      <c r="F29" s="72">
        <f t="shared" si="1"/>
        <v>494587</v>
      </c>
      <c r="G29" s="51"/>
      <c r="H29" s="51"/>
      <c r="I29" s="51"/>
      <c r="J29" s="110">
        <v>2005</v>
      </c>
      <c r="K29" s="141">
        <v>9.6012900000000005</v>
      </c>
      <c r="L29" s="141">
        <v>30.25807</v>
      </c>
      <c r="M29" s="141">
        <v>31.786190000000001</v>
      </c>
      <c r="N29" s="141">
        <v>3.1107999999999998</v>
      </c>
      <c r="O29" s="142">
        <f t="shared" si="2"/>
        <v>74.756349999999998</v>
      </c>
    </row>
    <row r="30" spans="1:15" x14ac:dyDescent="0.25">
      <c r="A30" s="131">
        <v>2006</v>
      </c>
      <c r="B30" s="72">
        <v>58234</v>
      </c>
      <c r="C30" s="72">
        <v>205381</v>
      </c>
      <c r="D30" s="72">
        <v>226560</v>
      </c>
      <c r="E30" s="72">
        <v>13472</v>
      </c>
      <c r="F30" s="72">
        <f t="shared" si="1"/>
        <v>503647</v>
      </c>
      <c r="G30" s="51"/>
      <c r="H30" s="51"/>
      <c r="I30" s="51"/>
      <c r="J30" s="110">
        <v>2006</v>
      </c>
      <c r="K30" s="141">
        <v>8.4112500000000008</v>
      </c>
      <c r="L30" s="141">
        <v>29.66499</v>
      </c>
      <c r="M30" s="141">
        <v>32.724060000000001</v>
      </c>
      <c r="N30" s="141">
        <v>1.9458800000000001</v>
      </c>
      <c r="O30" s="142">
        <f t="shared" si="2"/>
        <v>72.746179999999995</v>
      </c>
    </row>
    <row r="31" spans="1:15" x14ac:dyDescent="0.25">
      <c r="A31" s="131">
        <v>2007</v>
      </c>
      <c r="B31" s="72">
        <v>47205</v>
      </c>
      <c r="C31" s="72">
        <v>209413</v>
      </c>
      <c r="D31" s="72">
        <v>242894</v>
      </c>
      <c r="E31" s="72">
        <v>18709</v>
      </c>
      <c r="F31" s="72">
        <f t="shared" si="1"/>
        <v>518221</v>
      </c>
      <c r="G31" s="51"/>
      <c r="H31" s="51"/>
      <c r="I31" s="51"/>
      <c r="J31" s="110">
        <v>2007</v>
      </c>
      <c r="K31" s="141">
        <v>6.5436100000000001</v>
      </c>
      <c r="L31" s="141">
        <v>29.029050000000002</v>
      </c>
      <c r="M31" s="141">
        <v>33.670229999999997</v>
      </c>
      <c r="N31" s="141">
        <v>2.5934599999999999</v>
      </c>
      <c r="O31" s="142">
        <f t="shared" si="2"/>
        <v>71.836349999999982</v>
      </c>
    </row>
    <row r="32" spans="1:15" x14ac:dyDescent="0.25">
      <c r="A32" s="131">
        <v>2008</v>
      </c>
      <c r="B32" s="72">
        <v>51369</v>
      </c>
      <c r="C32" s="72">
        <v>218872</v>
      </c>
      <c r="D32" s="72">
        <v>268769</v>
      </c>
      <c r="E32" s="72">
        <v>18758</v>
      </c>
      <c r="F32" s="72">
        <f t="shared" si="1"/>
        <v>557768</v>
      </c>
      <c r="G32" s="51"/>
      <c r="H32" s="51"/>
      <c r="I32" s="51"/>
      <c r="J32" s="110">
        <v>2008</v>
      </c>
      <c r="K32" s="141">
        <v>6.8254700000000001</v>
      </c>
      <c r="L32" s="141">
        <v>29.08183</v>
      </c>
      <c r="M32" s="141">
        <v>35.711709999999997</v>
      </c>
      <c r="N32" s="141">
        <v>2.4923999999999999</v>
      </c>
      <c r="O32" s="142">
        <f t="shared" si="2"/>
        <v>74.111410000000006</v>
      </c>
    </row>
    <row r="33" spans="1:15" x14ac:dyDescent="0.25">
      <c r="A33" s="131">
        <v>2009</v>
      </c>
      <c r="B33" s="72">
        <v>45491</v>
      </c>
      <c r="C33" s="72">
        <v>225763</v>
      </c>
      <c r="D33" s="72">
        <v>339314</v>
      </c>
      <c r="E33" s="72">
        <v>17080</v>
      </c>
      <c r="F33" s="72">
        <f t="shared" si="1"/>
        <v>627648</v>
      </c>
      <c r="G33" s="51"/>
      <c r="H33" s="51"/>
      <c r="I33" s="51"/>
      <c r="J33" s="110">
        <v>2009</v>
      </c>
      <c r="K33" s="141">
        <v>5.7627199999999998</v>
      </c>
      <c r="L33" s="141">
        <v>28.599260000000001</v>
      </c>
      <c r="M33" s="141">
        <v>42.994349999999997</v>
      </c>
      <c r="N33" s="141">
        <v>2.5379999999999998</v>
      </c>
      <c r="O33" s="142">
        <f t="shared" si="2"/>
        <v>79.894329999999997</v>
      </c>
    </row>
    <row r="34" spans="1:15" x14ac:dyDescent="0.25">
      <c r="A34" s="131">
        <v>2010</v>
      </c>
      <c r="B34" s="72">
        <v>54582</v>
      </c>
      <c r="C34" s="72">
        <v>230411</v>
      </c>
      <c r="D34" s="72">
        <v>336962</v>
      </c>
      <c r="E34" s="72">
        <v>20818</v>
      </c>
      <c r="F34" s="72">
        <f t="shared" si="1"/>
        <v>642773</v>
      </c>
      <c r="G34" s="51"/>
      <c r="H34" s="51"/>
      <c r="I34" s="51"/>
      <c r="J34" s="110">
        <v>2010</v>
      </c>
      <c r="K34" s="141">
        <v>6.5896499999999998</v>
      </c>
      <c r="L34" s="141">
        <v>27.81739</v>
      </c>
      <c r="M34" s="141">
        <v>40.681240000000003</v>
      </c>
      <c r="N34" s="141">
        <v>2.51335</v>
      </c>
      <c r="O34" s="142">
        <f t="shared" si="2"/>
        <v>77.60163</v>
      </c>
    </row>
    <row r="35" spans="1:15" x14ac:dyDescent="0.25">
      <c r="A35" s="131">
        <v>2011</v>
      </c>
      <c r="B35" s="68">
        <v>58093</v>
      </c>
      <c r="C35" s="68">
        <v>239183</v>
      </c>
      <c r="D35" s="68">
        <v>339059</v>
      </c>
      <c r="E35" s="68">
        <v>14454</v>
      </c>
      <c r="F35" s="72">
        <f t="shared" si="1"/>
        <v>650789</v>
      </c>
      <c r="G35" s="51"/>
      <c r="H35" s="51"/>
      <c r="I35" s="51"/>
      <c r="J35" s="110">
        <v>2011</v>
      </c>
      <c r="K35" s="141">
        <v>6.6977500000000001</v>
      </c>
      <c r="L35" s="141">
        <v>27.576280000000001</v>
      </c>
      <c r="M35" s="141">
        <v>39.091349999999998</v>
      </c>
      <c r="N35" s="141">
        <v>1.66645</v>
      </c>
      <c r="O35" s="142">
        <f t="shared" si="2"/>
        <v>75.031829999999999</v>
      </c>
    </row>
    <row r="36" spans="1:15" x14ac:dyDescent="0.25">
      <c r="A36" s="131">
        <v>2012</v>
      </c>
      <c r="B36" s="68">
        <v>65136</v>
      </c>
      <c r="C36" s="68">
        <v>254859</v>
      </c>
      <c r="D36" s="68">
        <v>404078</v>
      </c>
      <c r="E36" s="68">
        <v>6713</v>
      </c>
      <c r="F36" s="72">
        <f t="shared" si="1"/>
        <v>730786</v>
      </c>
      <c r="G36" s="51"/>
      <c r="H36" s="51"/>
      <c r="I36" s="51"/>
      <c r="J36" s="110">
        <v>2012</v>
      </c>
      <c r="K36" s="141">
        <v>7.2444100000000002</v>
      </c>
      <c r="L36" s="141">
        <v>28.34535</v>
      </c>
      <c r="M36" s="141">
        <v>44.941459999999999</v>
      </c>
      <c r="N36" s="141">
        <v>0.74661999999999995</v>
      </c>
      <c r="O36" s="142">
        <f t="shared" si="2"/>
        <v>81.277839999999983</v>
      </c>
    </row>
    <row r="37" spans="1:15" x14ac:dyDescent="0.25">
      <c r="A37" s="131">
        <v>2013</v>
      </c>
      <c r="B37" s="68">
        <v>57098</v>
      </c>
      <c r="C37" s="68">
        <v>252806</v>
      </c>
      <c r="D37" s="68">
        <v>454996</v>
      </c>
      <c r="E37" s="68">
        <v>6446</v>
      </c>
      <c r="F37" s="72">
        <f t="shared" si="1"/>
        <v>771346</v>
      </c>
      <c r="G37" s="51"/>
      <c r="H37" s="51"/>
      <c r="I37" s="51"/>
      <c r="J37" s="110">
        <v>2013</v>
      </c>
      <c r="K37" s="141">
        <v>6.2262000000000004</v>
      </c>
      <c r="L37" s="141">
        <v>27.56701</v>
      </c>
      <c r="M37" s="141">
        <v>49.614640000000001</v>
      </c>
      <c r="N37" s="141">
        <v>0.70289999999999997</v>
      </c>
      <c r="O37" s="142">
        <f t="shared" si="2"/>
        <v>84.110749999999996</v>
      </c>
    </row>
    <row r="40" spans="1:15" x14ac:dyDescent="0.25">
      <c r="A40" s="59" t="s">
        <v>34</v>
      </c>
      <c r="B40" s="56"/>
    </row>
    <row r="41" spans="1:15" x14ac:dyDescent="0.25">
      <c r="A41" s="56"/>
      <c r="B41" s="56"/>
    </row>
    <row r="42" spans="1:15" x14ac:dyDescent="0.25">
      <c r="A42" s="56" t="s">
        <v>766</v>
      </c>
      <c r="B42" s="56"/>
    </row>
  </sheetData>
  <mergeCells count="2">
    <mergeCell ref="A6:F7"/>
    <mergeCell ref="J6:O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5" sqref="F15"/>
    </sheetView>
  </sheetViews>
  <sheetFormatPr defaultColWidth="8.85546875" defaultRowHeight="15" x14ac:dyDescent="0.25"/>
  <cols>
    <col min="1" max="1" width="11.42578125" customWidth="1"/>
    <col min="2" max="2" width="10" customWidth="1"/>
    <col min="3" max="3" width="14.42578125" customWidth="1"/>
    <col min="7" max="8" width="10.42578125" customWidth="1"/>
    <col min="9" max="9" width="11.140625" customWidth="1"/>
  </cols>
  <sheetData>
    <row r="1" spans="1:10" s="56" customFormat="1" ht="15.75" x14ac:dyDescent="0.25">
      <c r="A1" s="2" t="s">
        <v>614</v>
      </c>
    </row>
    <row r="2" spans="1:10" s="56" customFormat="1" x14ac:dyDescent="0.25"/>
    <row r="3" spans="1:10" s="56" customFormat="1" ht="18.75" x14ac:dyDescent="0.3">
      <c r="A3" s="3" t="s">
        <v>141</v>
      </c>
      <c r="B3" s="4" t="s">
        <v>142</v>
      </c>
    </row>
    <row r="4" spans="1:10" s="56" customFormat="1" x14ac:dyDescent="0.25"/>
    <row r="5" spans="1:10" s="56" customFormat="1" x14ac:dyDescent="0.25"/>
    <row r="6" spans="1:10" x14ac:dyDescent="0.25">
      <c r="A6" s="390" t="s">
        <v>615</v>
      </c>
      <c r="B6" s="390"/>
      <c r="C6" s="390"/>
      <c r="D6" s="56"/>
      <c r="E6" s="56"/>
      <c r="F6" s="56"/>
      <c r="G6" s="390" t="s">
        <v>616</v>
      </c>
      <c r="H6" s="390"/>
      <c r="I6" s="390"/>
      <c r="J6" s="56"/>
    </row>
    <row r="7" spans="1:10" ht="26.25" customHeight="1" x14ac:dyDescent="0.25">
      <c r="A7" s="390"/>
      <c r="B7" s="390"/>
      <c r="C7" s="390"/>
      <c r="D7" s="56"/>
      <c r="E7" s="56"/>
      <c r="F7" s="56"/>
      <c r="G7" s="390"/>
      <c r="H7" s="390"/>
      <c r="I7" s="390"/>
      <c r="J7" s="56"/>
    </row>
    <row r="8" spans="1:10" x14ac:dyDescent="0.25">
      <c r="A8" s="143" t="s">
        <v>203</v>
      </c>
      <c r="B8" s="103"/>
      <c r="C8" s="103"/>
      <c r="D8" s="56"/>
      <c r="E8" s="56"/>
      <c r="F8" s="56"/>
      <c r="G8" s="143" t="s">
        <v>204</v>
      </c>
      <c r="H8" s="103"/>
      <c r="I8" s="103"/>
      <c r="J8" s="56"/>
    </row>
    <row r="9" spans="1:10" x14ac:dyDescent="0.25">
      <c r="A9" s="244" t="s">
        <v>200</v>
      </c>
      <c r="B9" s="244" t="s">
        <v>30</v>
      </c>
      <c r="C9" s="244" t="s">
        <v>31</v>
      </c>
      <c r="D9" s="56"/>
      <c r="E9" s="56"/>
      <c r="F9" s="56"/>
      <c r="G9" s="244" t="s">
        <v>200</v>
      </c>
      <c r="H9" s="244" t="s">
        <v>30</v>
      </c>
      <c r="I9" s="244" t="s">
        <v>31</v>
      </c>
      <c r="J9" s="56"/>
    </row>
    <row r="10" spans="1:10" x14ac:dyDescent="0.25">
      <c r="A10" s="103" t="s">
        <v>195</v>
      </c>
      <c r="B10" s="68">
        <v>1520</v>
      </c>
      <c r="C10" s="68">
        <v>911</v>
      </c>
      <c r="D10" s="314"/>
      <c r="E10" s="56"/>
      <c r="F10" s="56"/>
      <c r="G10" s="103" t="s">
        <v>195</v>
      </c>
      <c r="H10" s="144">
        <v>1.2999999999999999E-2</v>
      </c>
      <c r="I10" s="144">
        <v>0.01</v>
      </c>
      <c r="J10" s="56"/>
    </row>
    <row r="11" spans="1:10" x14ac:dyDescent="0.25">
      <c r="A11" s="103" t="s">
        <v>196</v>
      </c>
      <c r="B11" s="68">
        <v>3786</v>
      </c>
      <c r="C11" s="68">
        <v>3214</v>
      </c>
      <c r="D11" s="56"/>
      <c r="E11" s="56"/>
      <c r="F11" s="56"/>
      <c r="G11" s="103" t="s">
        <v>196</v>
      </c>
      <c r="H11" s="144">
        <v>0.01</v>
      </c>
      <c r="I11" s="144">
        <v>8.9999999999999993E-3</v>
      </c>
      <c r="J11" s="56"/>
    </row>
    <row r="12" spans="1:10" x14ac:dyDescent="0.25">
      <c r="A12" s="103" t="s">
        <v>197</v>
      </c>
      <c r="B12" s="68">
        <v>4544</v>
      </c>
      <c r="C12" s="68">
        <v>4800</v>
      </c>
      <c r="D12" s="56"/>
      <c r="E12" s="56"/>
      <c r="F12" s="56"/>
      <c r="G12" s="103" t="s">
        <v>197</v>
      </c>
      <c r="H12" s="144">
        <v>6.0000000000000001E-3</v>
      </c>
      <c r="I12" s="144">
        <v>6.0000000000000001E-3</v>
      </c>
      <c r="J12" s="56"/>
    </row>
    <row r="13" spans="1:10" x14ac:dyDescent="0.25">
      <c r="A13" s="103" t="s">
        <v>198</v>
      </c>
      <c r="B13" s="68">
        <v>4749</v>
      </c>
      <c r="C13" s="68">
        <v>4677</v>
      </c>
      <c r="D13" s="56"/>
      <c r="E13" s="56"/>
      <c r="F13" s="56"/>
      <c r="G13" s="103" t="s">
        <v>198</v>
      </c>
      <c r="H13" s="144">
        <v>3.0000000000000001E-3</v>
      </c>
      <c r="I13" s="144">
        <v>3.0000000000000001E-3</v>
      </c>
      <c r="J13" s="56"/>
    </row>
    <row r="14" spans="1:10" x14ac:dyDescent="0.25">
      <c r="A14" s="103" t="s">
        <v>199</v>
      </c>
      <c r="B14" s="68">
        <v>1792</v>
      </c>
      <c r="C14" s="68">
        <v>1661</v>
      </c>
      <c r="D14" s="56"/>
      <c r="E14" s="56"/>
      <c r="F14" s="56"/>
      <c r="G14" s="103" t="s">
        <v>199</v>
      </c>
      <c r="H14" s="144">
        <v>1E-3</v>
      </c>
      <c r="I14" s="144">
        <v>1E-3</v>
      </c>
      <c r="J14" s="56"/>
    </row>
    <row r="15" spans="1:10" x14ac:dyDescent="0.25">
      <c r="C15" s="58"/>
    </row>
    <row r="16" spans="1:10" x14ac:dyDescent="0.25">
      <c r="C16" s="58"/>
      <c r="H16" s="60"/>
    </row>
    <row r="17" spans="1:6" x14ac:dyDescent="0.25">
      <c r="A17" s="59" t="s">
        <v>34</v>
      </c>
      <c r="B17" s="56"/>
      <c r="C17" s="56"/>
      <c r="D17" s="56"/>
      <c r="E17" s="56"/>
      <c r="F17" s="56"/>
    </row>
    <row r="18" spans="1:6" x14ac:dyDescent="0.25">
      <c r="A18" s="56"/>
      <c r="B18" s="56"/>
      <c r="C18" s="56"/>
      <c r="D18" s="56"/>
      <c r="E18" s="56"/>
      <c r="F18" s="56"/>
    </row>
    <row r="19" spans="1:6" x14ac:dyDescent="0.25">
      <c r="A19" s="56" t="s">
        <v>767</v>
      </c>
      <c r="B19" s="56"/>
      <c r="C19" s="56"/>
      <c r="D19" s="56"/>
      <c r="E19" s="56"/>
      <c r="F19" s="56"/>
    </row>
    <row r="20" spans="1:6" x14ac:dyDescent="0.25">
      <c r="A20" s="56" t="s">
        <v>768</v>
      </c>
      <c r="B20" s="56"/>
      <c r="C20" s="56"/>
      <c r="D20" s="56"/>
      <c r="E20" s="56"/>
      <c r="F20" s="56"/>
    </row>
    <row r="21" spans="1:6" x14ac:dyDescent="0.25">
      <c r="A21" s="254" t="s">
        <v>769</v>
      </c>
      <c r="B21" s="56"/>
      <c r="C21" s="56"/>
      <c r="D21" s="56"/>
      <c r="E21" s="56"/>
      <c r="F21" s="56"/>
    </row>
    <row r="22" spans="1:6" x14ac:dyDescent="0.25">
      <c r="A22" s="56"/>
      <c r="B22" s="56"/>
      <c r="C22" s="56"/>
      <c r="D22" s="56"/>
      <c r="E22" s="56"/>
      <c r="F22" s="56"/>
    </row>
  </sheetData>
  <mergeCells count="2">
    <mergeCell ref="A6:C7"/>
    <mergeCell ref="G6:I7"/>
  </mergeCells>
  <hyperlinks>
    <hyperlink ref="A3" location="TableOfContents!A1" display="Back"/>
    <hyperlink ref="A21" r:id="rId1" location="table5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B47" sqref="B47"/>
    </sheetView>
  </sheetViews>
  <sheetFormatPr defaultColWidth="8.85546875" defaultRowHeight="15" x14ac:dyDescent="0.25"/>
  <cols>
    <col min="1" max="1" width="6.140625" customWidth="1"/>
    <col min="2" max="2" width="12.42578125" customWidth="1"/>
    <col min="3" max="3" width="13.28515625" customWidth="1"/>
    <col min="4" max="4" width="17.28515625" customWidth="1"/>
    <col min="5" max="5" width="14.42578125" customWidth="1"/>
    <col min="6" max="6" width="16.42578125" customWidth="1"/>
    <col min="10" max="10" width="12.140625" customWidth="1"/>
    <col min="11" max="12" width="10.140625" bestFit="1" customWidth="1"/>
    <col min="13" max="13" width="11.42578125" customWidth="1"/>
    <col min="14" max="14" width="15" customWidth="1"/>
    <col min="15" max="15" width="15.140625" customWidth="1"/>
    <col min="16" max="16" width="16.7109375" customWidth="1"/>
  </cols>
  <sheetData>
    <row r="1" spans="1:16" s="56" customFormat="1" ht="15.75" x14ac:dyDescent="0.25">
      <c r="A1" s="31" t="s">
        <v>617</v>
      </c>
      <c r="B1" s="32"/>
      <c r="C1" s="32"/>
    </row>
    <row r="2" spans="1:16" s="56" customFormat="1" x14ac:dyDescent="0.25">
      <c r="A2" s="32"/>
      <c r="B2" s="32"/>
      <c r="C2" s="32"/>
    </row>
    <row r="3" spans="1:16" s="56" customFormat="1" ht="18.75" x14ac:dyDescent="0.3">
      <c r="A3" s="33" t="s">
        <v>141</v>
      </c>
      <c r="B3" s="34" t="s">
        <v>142</v>
      </c>
      <c r="C3" s="32"/>
    </row>
    <row r="4" spans="1:16" s="56" customFormat="1" x14ac:dyDescent="0.25"/>
    <row r="5" spans="1:16" s="56" customFormat="1" x14ac:dyDescent="0.25"/>
    <row r="6" spans="1:16" x14ac:dyDescent="0.25">
      <c r="A6" s="372" t="s">
        <v>632</v>
      </c>
      <c r="B6" s="373"/>
      <c r="C6" s="373"/>
      <c r="D6" s="373"/>
      <c r="E6" s="373"/>
      <c r="F6" s="374"/>
      <c r="I6" s="378" t="s">
        <v>533</v>
      </c>
      <c r="J6" s="378"/>
      <c r="K6" s="378"/>
      <c r="L6" s="378"/>
      <c r="M6" s="378"/>
      <c r="N6" s="378"/>
      <c r="O6" s="378"/>
      <c r="P6" s="378"/>
    </row>
    <row r="7" spans="1:16" x14ac:dyDescent="0.25">
      <c r="A7" s="375"/>
      <c r="B7" s="376"/>
      <c r="C7" s="376"/>
      <c r="D7" s="376"/>
      <c r="E7" s="376"/>
      <c r="F7" s="377"/>
      <c r="I7" s="378"/>
      <c r="J7" s="378"/>
      <c r="K7" s="378"/>
      <c r="L7" s="378"/>
      <c r="M7" s="378"/>
      <c r="N7" s="378"/>
      <c r="O7" s="378"/>
      <c r="P7" s="378"/>
    </row>
    <row r="8" spans="1:16" ht="57.75" customHeight="1" x14ac:dyDescent="0.25">
      <c r="A8" s="76" t="s">
        <v>29</v>
      </c>
      <c r="B8" s="77" t="s">
        <v>19</v>
      </c>
      <c r="C8" s="78" t="s">
        <v>20</v>
      </c>
      <c r="D8" s="78" t="s">
        <v>729</v>
      </c>
      <c r="E8" s="77" t="s">
        <v>21</v>
      </c>
      <c r="F8" s="77" t="s">
        <v>22</v>
      </c>
      <c r="I8" s="256" t="s">
        <v>29</v>
      </c>
      <c r="J8" s="257" t="s">
        <v>488</v>
      </c>
      <c r="K8" s="257" t="s">
        <v>23</v>
      </c>
      <c r="L8" s="257" t="s">
        <v>24</v>
      </c>
      <c r="M8" s="257" t="s">
        <v>25</v>
      </c>
      <c r="N8" s="257" t="s">
        <v>26</v>
      </c>
      <c r="O8" s="257" t="s">
        <v>27</v>
      </c>
      <c r="P8" s="257" t="s">
        <v>28</v>
      </c>
    </row>
    <row r="9" spans="1:16" x14ac:dyDescent="0.25">
      <c r="A9" s="66">
        <v>1975</v>
      </c>
      <c r="B9" s="67">
        <v>1285300</v>
      </c>
      <c r="C9" s="68">
        <v>86289000</v>
      </c>
      <c r="D9" s="67">
        <v>145708004</v>
      </c>
      <c r="E9" s="69">
        <f t="shared" ref="E9:E47" si="0">B9/C9</f>
        <v>1.489529372225892E-2</v>
      </c>
      <c r="F9" s="69">
        <f t="shared" ref="F9:F47" si="1">B9/D9</f>
        <v>8.821066548959108E-3</v>
      </c>
      <c r="I9" s="296">
        <v>1975</v>
      </c>
      <c r="J9" s="67">
        <v>1071000</v>
      </c>
      <c r="K9" s="79">
        <v>11104000</v>
      </c>
      <c r="L9" s="79">
        <v>11456000</v>
      </c>
      <c r="M9" s="79">
        <f>SUM(K9:L9)</f>
        <v>22560000</v>
      </c>
      <c r="N9" s="69">
        <f>J9/M9</f>
        <v>4.7473404255319152E-2</v>
      </c>
      <c r="O9" s="69">
        <f>J9/K9</f>
        <v>9.6451729106628248E-2</v>
      </c>
      <c r="P9" s="69">
        <f>J9/L9</f>
        <v>9.3488128491620109E-2</v>
      </c>
    </row>
    <row r="10" spans="1:16" x14ac:dyDescent="0.25">
      <c r="A10" s="66">
        <v>1976</v>
      </c>
      <c r="B10" s="67">
        <v>1232200</v>
      </c>
      <c r="C10" s="68">
        <v>87798000</v>
      </c>
      <c r="D10" s="67">
        <v>148040598</v>
      </c>
      <c r="E10" s="69">
        <f t="shared" si="0"/>
        <v>1.4034488257135698E-2</v>
      </c>
      <c r="F10" s="69">
        <f t="shared" si="1"/>
        <v>8.3233924791360266E-3</v>
      </c>
      <c r="I10" s="296">
        <v>1976</v>
      </c>
      <c r="J10" s="67">
        <v>976000</v>
      </c>
      <c r="K10" s="79">
        <v>10273000</v>
      </c>
      <c r="L10" s="79">
        <v>11389000</v>
      </c>
      <c r="M10" s="79">
        <f>SUM(K10:L10)</f>
        <v>21662000</v>
      </c>
      <c r="N10" s="69">
        <f t="shared" ref="N10:N47" si="2">J10/M10</f>
        <v>4.5055858184839814E-2</v>
      </c>
      <c r="O10" s="69">
        <f t="shared" ref="O10:O47" si="3">J10/K10</f>
        <v>9.5006327265647811E-2</v>
      </c>
      <c r="P10" s="69">
        <f t="shared" ref="P10:P47" si="4">J10/L10</f>
        <v>8.5696724910000882E-2</v>
      </c>
    </row>
    <row r="11" spans="1:16" x14ac:dyDescent="0.25">
      <c r="A11" s="66">
        <v>1977</v>
      </c>
      <c r="B11" s="67">
        <v>1235200</v>
      </c>
      <c r="C11" s="68">
        <v>89729000</v>
      </c>
      <c r="D11" s="67">
        <v>150322171</v>
      </c>
      <c r="E11" s="69">
        <f t="shared" si="0"/>
        <v>1.3765895084086528E-2</v>
      </c>
      <c r="F11" s="69">
        <f t="shared" si="1"/>
        <v>8.217018100410485E-3</v>
      </c>
      <c r="I11" s="296">
        <v>1977</v>
      </c>
      <c r="J11" s="67">
        <v>1033000</v>
      </c>
      <c r="K11" s="79">
        <v>10288000</v>
      </c>
      <c r="L11" s="79">
        <v>11316000</v>
      </c>
      <c r="M11" s="79">
        <f t="shared" ref="M11:M47" si="5">SUM(K11:L11)</f>
        <v>21604000</v>
      </c>
      <c r="N11" s="69">
        <f t="shared" si="2"/>
        <v>4.7815219403814106E-2</v>
      </c>
      <c r="O11" s="69">
        <f t="shared" si="3"/>
        <v>0.10040824261275272</v>
      </c>
      <c r="P11" s="69">
        <f t="shared" si="4"/>
        <v>9.1286673736302587E-2</v>
      </c>
    </row>
    <row r="12" spans="1:16" x14ac:dyDescent="0.25">
      <c r="A12" s="66">
        <v>1978</v>
      </c>
      <c r="B12" s="67">
        <v>1184700</v>
      </c>
      <c r="C12" s="68">
        <v>94126000</v>
      </c>
      <c r="D12" s="67">
        <v>152559010</v>
      </c>
      <c r="E12" s="69">
        <f t="shared" si="0"/>
        <v>1.2586320464058815E-2</v>
      </c>
      <c r="F12" s="69">
        <f t="shared" si="1"/>
        <v>7.7655197159446692E-3</v>
      </c>
      <c r="I12" s="296">
        <v>1978</v>
      </c>
      <c r="J12" s="67">
        <v>1039000</v>
      </c>
      <c r="K12" s="79">
        <v>9931000</v>
      </c>
      <c r="L12" s="79">
        <v>11332000</v>
      </c>
      <c r="M12" s="79">
        <f t="shared" si="5"/>
        <v>21263000</v>
      </c>
      <c r="N12" s="69">
        <f t="shared" si="2"/>
        <v>4.8864224239288906E-2</v>
      </c>
      <c r="O12" s="69">
        <f t="shared" si="3"/>
        <v>0.1046218910482328</v>
      </c>
      <c r="P12" s="69">
        <f t="shared" si="4"/>
        <v>9.1687257324391105E-2</v>
      </c>
    </row>
    <row r="13" spans="1:16" x14ac:dyDescent="0.25">
      <c r="A13" s="66">
        <v>1979</v>
      </c>
      <c r="B13" s="67">
        <v>1187800</v>
      </c>
      <c r="C13" s="68">
        <v>97819000</v>
      </c>
      <c r="D13" s="67">
        <v>154685659</v>
      </c>
      <c r="E13" s="69">
        <f t="shared" si="0"/>
        <v>1.2142835236508245E-2</v>
      </c>
      <c r="F13" s="69">
        <f t="shared" si="1"/>
        <v>7.6787984592676427E-3</v>
      </c>
      <c r="I13" s="296">
        <v>1979</v>
      </c>
      <c r="J13" s="67">
        <v>1082000</v>
      </c>
      <c r="K13" s="79">
        <v>10377000</v>
      </c>
      <c r="L13" s="79">
        <v>12014000</v>
      </c>
      <c r="M13" s="79">
        <f t="shared" si="5"/>
        <v>22391000</v>
      </c>
      <c r="N13" s="69">
        <f t="shared" si="2"/>
        <v>4.8322986914385246E-2</v>
      </c>
      <c r="O13" s="69">
        <f t="shared" si="3"/>
        <v>0.10426905656740869</v>
      </c>
      <c r="P13" s="69">
        <f t="shared" si="4"/>
        <v>9.0061594806059603E-2</v>
      </c>
    </row>
    <row r="14" spans="1:16" x14ac:dyDescent="0.25">
      <c r="A14" s="66">
        <v>1980</v>
      </c>
      <c r="B14" s="67">
        <v>1262300</v>
      </c>
      <c r="C14" s="68">
        <v>100461000</v>
      </c>
      <c r="D14" s="67">
        <v>156539826</v>
      </c>
      <c r="E14" s="69">
        <f t="shared" si="0"/>
        <v>1.2565075004230498E-2</v>
      </c>
      <c r="F14" s="69">
        <f t="shared" si="1"/>
        <v>8.0637626363530002E-3</v>
      </c>
      <c r="I14" s="296">
        <v>1980</v>
      </c>
      <c r="J14" s="67">
        <v>1142000</v>
      </c>
      <c r="K14" s="79">
        <v>11543000</v>
      </c>
      <c r="L14" s="79">
        <v>13858000</v>
      </c>
      <c r="M14" s="79">
        <f t="shared" si="5"/>
        <v>25401000</v>
      </c>
      <c r="N14" s="69">
        <f t="shared" si="2"/>
        <v>4.4958859887406007E-2</v>
      </c>
      <c r="O14" s="69">
        <f t="shared" si="3"/>
        <v>9.8934419128476128E-2</v>
      </c>
      <c r="P14" s="69">
        <f t="shared" si="4"/>
        <v>8.2407273776879786E-2</v>
      </c>
    </row>
    <row r="15" spans="1:16" x14ac:dyDescent="0.25">
      <c r="A15" s="66">
        <v>1981</v>
      </c>
      <c r="B15" s="67">
        <v>1161200</v>
      </c>
      <c r="C15" s="68">
        <v>102290000</v>
      </c>
      <c r="D15" s="67">
        <v>158274253</v>
      </c>
      <c r="E15" s="69">
        <f t="shared" si="0"/>
        <v>1.1352038322416658E-2</v>
      </c>
      <c r="F15" s="69">
        <f t="shared" si="1"/>
        <v>7.3366323201032573E-3</v>
      </c>
      <c r="I15" s="296">
        <v>1981</v>
      </c>
      <c r="J15" s="67">
        <v>728000</v>
      </c>
      <c r="K15" s="79">
        <v>12505000</v>
      </c>
      <c r="L15" s="79">
        <v>15464000</v>
      </c>
      <c r="M15" s="79">
        <f t="shared" si="5"/>
        <v>27969000</v>
      </c>
      <c r="N15" s="69">
        <f t="shared" si="2"/>
        <v>2.6028817619507313E-2</v>
      </c>
      <c r="O15" s="69">
        <f t="shared" si="3"/>
        <v>5.821671331467413E-2</v>
      </c>
      <c r="P15" s="69">
        <f t="shared" si="4"/>
        <v>4.7077082255561301E-2</v>
      </c>
    </row>
    <row r="16" spans="1:16" x14ac:dyDescent="0.25">
      <c r="A16" s="66">
        <v>1982</v>
      </c>
      <c r="B16" s="67">
        <v>1019800</v>
      </c>
      <c r="C16" s="68">
        <v>103685000</v>
      </c>
      <c r="D16" s="67">
        <v>159934986</v>
      </c>
      <c r="E16" s="69">
        <f t="shared" si="0"/>
        <v>9.8355596277185705E-3</v>
      </c>
      <c r="F16" s="69">
        <f t="shared" si="1"/>
        <v>6.3763409464393239E-3</v>
      </c>
      <c r="I16" s="296">
        <v>1982</v>
      </c>
      <c r="J16" s="67">
        <v>818000</v>
      </c>
      <c r="K16" s="79">
        <v>13647000</v>
      </c>
      <c r="L16" s="79">
        <v>17000000</v>
      </c>
      <c r="M16" s="79">
        <f t="shared" si="5"/>
        <v>30647000</v>
      </c>
      <c r="N16" s="69">
        <f t="shared" si="2"/>
        <v>2.669103011714034E-2</v>
      </c>
      <c r="O16" s="69">
        <f t="shared" si="3"/>
        <v>5.9939913534110059E-2</v>
      </c>
      <c r="P16" s="69">
        <f t="shared" si="4"/>
        <v>4.8117647058823529E-2</v>
      </c>
    </row>
    <row r="17" spans="1:16" x14ac:dyDescent="0.25">
      <c r="A17" s="66">
        <v>1983</v>
      </c>
      <c r="B17" s="67">
        <v>1019299.9999999999</v>
      </c>
      <c r="C17" s="68">
        <v>104674000</v>
      </c>
      <c r="D17" s="67">
        <v>161623628</v>
      </c>
      <c r="E17" s="69">
        <f t="shared" si="0"/>
        <v>9.7378527619084009E-3</v>
      </c>
      <c r="F17" s="69">
        <f t="shared" si="1"/>
        <v>6.3066273948509553E-3</v>
      </c>
      <c r="I17" s="296">
        <v>1983</v>
      </c>
      <c r="J17" s="67">
        <v>896000</v>
      </c>
      <c r="K17" s="79">
        <v>13911000</v>
      </c>
      <c r="L17" s="79">
        <v>17767000</v>
      </c>
      <c r="M17" s="79">
        <f t="shared" si="5"/>
        <v>31678000</v>
      </c>
      <c r="N17" s="69">
        <f t="shared" si="2"/>
        <v>2.8284613927646949E-2</v>
      </c>
      <c r="O17" s="69">
        <f t="shared" si="3"/>
        <v>6.4409460139457989E-2</v>
      </c>
      <c r="P17" s="69">
        <f t="shared" si="4"/>
        <v>5.0430573535205719E-2</v>
      </c>
    </row>
    <row r="18" spans="1:16" x14ac:dyDescent="0.25">
      <c r="A18" s="66">
        <v>1984</v>
      </c>
      <c r="B18" s="67">
        <v>1036700</v>
      </c>
      <c r="C18" s="68">
        <v>106264000</v>
      </c>
      <c r="D18" s="67">
        <v>163400696</v>
      </c>
      <c r="E18" s="69">
        <f t="shared" si="0"/>
        <v>9.7558909884815186E-3</v>
      </c>
      <c r="F18" s="69">
        <f t="shared" si="1"/>
        <v>6.3445262191539255E-3</v>
      </c>
      <c r="I18" s="296">
        <v>1984</v>
      </c>
      <c r="J18" s="67">
        <v>938000</v>
      </c>
      <c r="K18" s="79">
        <v>13420000</v>
      </c>
      <c r="L18" s="79">
        <v>16952000</v>
      </c>
      <c r="M18" s="79">
        <f t="shared" si="5"/>
        <v>30372000</v>
      </c>
      <c r="N18" s="69">
        <f t="shared" si="2"/>
        <v>3.0883708679046488E-2</v>
      </c>
      <c r="O18" s="69">
        <f t="shared" si="3"/>
        <v>6.989567809239941E-2</v>
      </c>
      <c r="P18" s="69">
        <f t="shared" si="4"/>
        <v>5.5332704105710243E-2</v>
      </c>
    </row>
    <row r="19" spans="1:16" x14ac:dyDescent="0.25">
      <c r="A19" s="66">
        <v>1985</v>
      </c>
      <c r="B19" s="67">
        <v>1066200</v>
      </c>
      <c r="C19" s="68">
        <v>108794000</v>
      </c>
      <c r="D19" s="67">
        <v>165149512</v>
      </c>
      <c r="E19" s="69">
        <f t="shared" si="0"/>
        <v>9.8001728036472592E-3</v>
      </c>
      <c r="F19" s="69">
        <f t="shared" si="1"/>
        <v>6.4559682138206984E-3</v>
      </c>
      <c r="I19" s="296">
        <v>1985</v>
      </c>
      <c r="J19" s="67">
        <v>1114000</v>
      </c>
      <c r="K19" s="79">
        <v>13010000</v>
      </c>
      <c r="L19" s="79">
        <v>16598000</v>
      </c>
      <c r="M19" s="79">
        <f t="shared" si="5"/>
        <v>29608000</v>
      </c>
      <c r="N19" s="69">
        <f t="shared" si="2"/>
        <v>3.7624966225344503E-2</v>
      </c>
      <c r="O19" s="69">
        <f t="shared" si="3"/>
        <v>8.5626441199077627E-2</v>
      </c>
      <c r="P19" s="69">
        <f t="shared" si="4"/>
        <v>6.7116520062658155E-2</v>
      </c>
    </row>
    <row r="20" spans="1:16" x14ac:dyDescent="0.25">
      <c r="A20" s="66">
        <v>1986</v>
      </c>
      <c r="B20" s="67">
        <v>1118400</v>
      </c>
      <c r="C20" s="68">
        <v>110999000</v>
      </c>
      <c r="D20" s="67">
        <v>166791622</v>
      </c>
      <c r="E20" s="69">
        <f t="shared" si="0"/>
        <v>1.0075766448346381E-2</v>
      </c>
      <c r="F20" s="69">
        <f t="shared" si="1"/>
        <v>6.7053727674643033E-3</v>
      </c>
      <c r="I20" s="296">
        <v>1986</v>
      </c>
      <c r="J20" s="67">
        <v>1198000</v>
      </c>
      <c r="K20" s="79">
        <v>12876000</v>
      </c>
      <c r="L20" s="79">
        <v>16017000</v>
      </c>
      <c r="M20" s="79">
        <f t="shared" si="5"/>
        <v>28893000</v>
      </c>
      <c r="N20" s="69">
        <f t="shared" si="2"/>
        <v>4.1463330218391999E-2</v>
      </c>
      <c r="O20" s="69">
        <f t="shared" si="3"/>
        <v>9.3041317179248212E-2</v>
      </c>
      <c r="P20" s="69">
        <f t="shared" si="4"/>
        <v>7.4795529749641002E-2</v>
      </c>
    </row>
    <row r="21" spans="1:16" x14ac:dyDescent="0.25">
      <c r="A21" s="66">
        <v>1987</v>
      </c>
      <c r="B21" s="67">
        <v>1108900</v>
      </c>
      <c r="C21" s="68">
        <v>113161000</v>
      </c>
      <c r="D21" s="67">
        <v>168181275</v>
      </c>
      <c r="E21" s="69">
        <f t="shared" si="0"/>
        <v>9.799312483982997E-3</v>
      </c>
      <c r="F21" s="69">
        <f t="shared" si="1"/>
        <v>6.5934807546202748E-3</v>
      </c>
      <c r="I21" s="296">
        <v>1987</v>
      </c>
      <c r="J21" s="67">
        <v>1025000</v>
      </c>
      <c r="K21" s="79">
        <v>12843000</v>
      </c>
      <c r="L21" s="79">
        <v>15815000</v>
      </c>
      <c r="M21" s="79">
        <f t="shared" si="5"/>
        <v>28658000</v>
      </c>
      <c r="N21" s="69">
        <f t="shared" si="2"/>
        <v>3.5766627119826921E-2</v>
      </c>
      <c r="O21" s="69">
        <f t="shared" si="3"/>
        <v>7.981001323678269E-2</v>
      </c>
      <c r="P21" s="69">
        <f t="shared" si="4"/>
        <v>6.4811887448624719E-2</v>
      </c>
    </row>
    <row r="22" spans="1:16" x14ac:dyDescent="0.25">
      <c r="A22" s="66">
        <v>1988</v>
      </c>
      <c r="B22" s="67">
        <v>1017900</v>
      </c>
      <c r="C22" s="68">
        <v>115260000</v>
      </c>
      <c r="D22" s="67">
        <v>169444400</v>
      </c>
      <c r="E22" s="69">
        <f t="shared" si="0"/>
        <v>8.8313378448724618E-3</v>
      </c>
      <c r="F22" s="69">
        <f t="shared" si="1"/>
        <v>6.0072802642046593E-3</v>
      </c>
      <c r="I22" s="296">
        <v>1988</v>
      </c>
      <c r="J22" s="67">
        <v>1014000</v>
      </c>
      <c r="K22" s="79">
        <v>12455000</v>
      </c>
      <c r="L22" s="79">
        <v>15809000</v>
      </c>
      <c r="M22" s="79">
        <f t="shared" si="5"/>
        <v>28264000</v>
      </c>
      <c r="N22" s="69">
        <f t="shared" si="2"/>
        <v>3.5876026040192473E-2</v>
      </c>
      <c r="O22" s="69">
        <f t="shared" si="3"/>
        <v>8.1413087113608992E-2</v>
      </c>
      <c r="P22" s="69">
        <f t="shared" si="4"/>
        <v>6.4140679359858302E-2</v>
      </c>
    </row>
    <row r="23" spans="1:16" x14ac:dyDescent="0.25">
      <c r="A23" s="66">
        <v>1989</v>
      </c>
      <c r="B23" s="67">
        <v>984900</v>
      </c>
      <c r="C23" s="68">
        <v>117479000</v>
      </c>
      <c r="D23" s="67">
        <v>170742886</v>
      </c>
      <c r="E23" s="69">
        <f t="shared" si="0"/>
        <v>8.3836260097549346E-3</v>
      </c>
      <c r="F23" s="69">
        <f t="shared" si="1"/>
        <v>5.7683223182721649E-3</v>
      </c>
      <c r="I23" s="296">
        <v>1989</v>
      </c>
      <c r="J23" s="67">
        <v>1065000</v>
      </c>
      <c r="K23" s="79">
        <v>12590000</v>
      </c>
      <c r="L23" s="79">
        <v>15575000</v>
      </c>
      <c r="M23" s="79">
        <f t="shared" si="5"/>
        <v>28165000</v>
      </c>
      <c r="N23" s="69">
        <f t="shared" si="2"/>
        <v>3.7812888336587962E-2</v>
      </c>
      <c r="O23" s="69">
        <f t="shared" si="3"/>
        <v>8.4590945194598893E-2</v>
      </c>
      <c r="P23" s="69">
        <f t="shared" si="4"/>
        <v>6.8378812199036923E-2</v>
      </c>
    </row>
    <row r="24" spans="1:16" x14ac:dyDescent="0.25">
      <c r="A24" s="66">
        <v>1990</v>
      </c>
      <c r="B24" s="67">
        <v>1067700</v>
      </c>
      <c r="C24" s="68">
        <v>119408000</v>
      </c>
      <c r="D24" s="67">
        <v>171996272</v>
      </c>
      <c r="E24" s="69">
        <f t="shared" si="0"/>
        <v>8.941611952298003E-3</v>
      </c>
      <c r="F24" s="69">
        <f t="shared" si="1"/>
        <v>6.2076926876647653E-3</v>
      </c>
      <c r="I24" s="296">
        <v>1990</v>
      </c>
      <c r="J24" s="67">
        <v>1220000</v>
      </c>
      <c r="K24" s="79">
        <v>13431000</v>
      </c>
      <c r="L24" s="79">
        <v>16496000</v>
      </c>
      <c r="M24" s="79">
        <f t="shared" si="5"/>
        <v>29927000</v>
      </c>
      <c r="N24" s="69">
        <f t="shared" si="2"/>
        <v>4.0765863601430148E-2</v>
      </c>
      <c r="O24" s="69">
        <f t="shared" si="3"/>
        <v>9.0834636289181744E-2</v>
      </c>
      <c r="P24" s="69">
        <f t="shared" si="4"/>
        <v>7.3957322987390883E-2</v>
      </c>
    </row>
    <row r="25" spans="1:16" x14ac:dyDescent="0.25">
      <c r="A25" s="66">
        <v>1991</v>
      </c>
      <c r="B25" s="67">
        <v>1208700</v>
      </c>
      <c r="C25" s="68">
        <v>120677000</v>
      </c>
      <c r="D25" s="67">
        <v>173396349</v>
      </c>
      <c r="E25" s="69">
        <f t="shared" si="0"/>
        <v>1.0015993105562783E-2</v>
      </c>
      <c r="F25" s="69">
        <f t="shared" si="1"/>
        <v>6.9707350066523024E-3</v>
      </c>
      <c r="I25" s="296">
        <v>1991</v>
      </c>
      <c r="J25" s="67">
        <v>1472000</v>
      </c>
      <c r="K25" s="79">
        <v>14341000</v>
      </c>
      <c r="L25" s="79">
        <v>17586000</v>
      </c>
      <c r="M25" s="79">
        <f t="shared" si="5"/>
        <v>31927000</v>
      </c>
      <c r="N25" s="69">
        <f t="shared" si="2"/>
        <v>4.6105177436025935E-2</v>
      </c>
      <c r="O25" s="69">
        <f t="shared" si="3"/>
        <v>0.10264277247053902</v>
      </c>
      <c r="P25" s="69">
        <f t="shared" si="4"/>
        <v>8.3702945524849318E-2</v>
      </c>
    </row>
    <row r="26" spans="1:16" x14ac:dyDescent="0.25">
      <c r="A26" s="66">
        <v>1992</v>
      </c>
      <c r="B26" s="67">
        <v>1335100</v>
      </c>
      <c r="C26" s="68">
        <v>121894000</v>
      </c>
      <c r="D26" s="67">
        <v>174989830</v>
      </c>
      <c r="E26" s="69">
        <f t="shared" si="0"/>
        <v>1.0952959128423057E-2</v>
      </c>
      <c r="F26" s="69">
        <f t="shared" si="1"/>
        <v>7.6295862450977865E-3</v>
      </c>
      <c r="I26" s="296">
        <v>1992</v>
      </c>
      <c r="J26" s="67">
        <v>1721000</v>
      </c>
      <c r="K26" s="79">
        <v>15294000</v>
      </c>
      <c r="L26" s="79">
        <v>18793000</v>
      </c>
      <c r="M26" s="79">
        <f t="shared" si="5"/>
        <v>34087000</v>
      </c>
      <c r="N26" s="69">
        <f t="shared" si="2"/>
        <v>5.0488456009622436E-2</v>
      </c>
      <c r="O26" s="69">
        <f t="shared" si="3"/>
        <v>0.1125277886752975</v>
      </c>
      <c r="P26" s="69">
        <f t="shared" si="4"/>
        <v>9.1576650880647051E-2</v>
      </c>
    </row>
    <row r="27" spans="1:16" x14ac:dyDescent="0.25">
      <c r="A27" s="66">
        <v>1993</v>
      </c>
      <c r="B27" s="67">
        <v>1425800</v>
      </c>
      <c r="C27" s="68">
        <v>123287000</v>
      </c>
      <c r="D27" s="67">
        <v>176709010</v>
      </c>
      <c r="E27" s="69">
        <f t="shared" si="0"/>
        <v>1.1564885186597127E-2</v>
      </c>
      <c r="F27" s="69">
        <f t="shared" si="1"/>
        <v>8.0686321540706946E-3</v>
      </c>
      <c r="I27" s="296">
        <v>1993</v>
      </c>
      <c r="J27" s="67">
        <v>1965000</v>
      </c>
      <c r="K27" s="79">
        <v>15727000</v>
      </c>
      <c r="L27" s="79">
        <v>19783000</v>
      </c>
      <c r="M27" s="79">
        <f t="shared" si="5"/>
        <v>35510000</v>
      </c>
      <c r="N27" s="69">
        <f t="shared" si="2"/>
        <v>5.5336524922557029E-2</v>
      </c>
      <c r="O27" s="69">
        <f t="shared" si="3"/>
        <v>0.12494436319704966</v>
      </c>
      <c r="P27" s="69">
        <f t="shared" si="4"/>
        <v>9.9327705605823186E-2</v>
      </c>
    </row>
    <row r="28" spans="1:16" x14ac:dyDescent="0.25">
      <c r="A28" s="66">
        <v>1994</v>
      </c>
      <c r="B28" s="67">
        <v>1443800</v>
      </c>
      <c r="C28" s="68">
        <v>125032000</v>
      </c>
      <c r="D28" s="67">
        <v>178616875</v>
      </c>
      <c r="E28" s="69">
        <f t="shared" si="0"/>
        <v>1.154744385437328E-2</v>
      </c>
      <c r="F28" s="69">
        <f t="shared" si="1"/>
        <v>8.0832228197923635E-3</v>
      </c>
      <c r="I28" s="296">
        <v>1994</v>
      </c>
      <c r="J28" s="67">
        <v>1982000</v>
      </c>
      <c r="K28" s="79">
        <v>15289000</v>
      </c>
      <c r="L28" s="79">
        <v>19107000</v>
      </c>
      <c r="M28" s="79">
        <f t="shared" si="5"/>
        <v>34396000</v>
      </c>
      <c r="N28" s="69">
        <f t="shared" si="2"/>
        <v>5.7622979416211188E-2</v>
      </c>
      <c r="O28" s="69">
        <f t="shared" si="3"/>
        <v>0.12963568578716725</v>
      </c>
      <c r="P28" s="69">
        <f t="shared" si="4"/>
        <v>0.10373161668498455</v>
      </c>
    </row>
    <row r="29" spans="1:16" x14ac:dyDescent="0.25">
      <c r="A29" s="66">
        <v>1995</v>
      </c>
      <c r="B29" s="67">
        <v>1338099.9999999998</v>
      </c>
      <c r="C29" s="68">
        <v>126991000</v>
      </c>
      <c r="D29" s="67">
        <v>180614526</v>
      </c>
      <c r="E29" s="69">
        <f t="shared" si="0"/>
        <v>1.0536967186651021E-2</v>
      </c>
      <c r="F29" s="69">
        <f t="shared" si="1"/>
        <v>7.408595696228773E-3</v>
      </c>
      <c r="I29" s="296">
        <v>1995</v>
      </c>
      <c r="J29" s="67">
        <v>1795000</v>
      </c>
      <c r="K29" s="79">
        <v>14665000</v>
      </c>
      <c r="L29" s="79">
        <v>18442000</v>
      </c>
      <c r="M29" s="79">
        <f t="shared" si="5"/>
        <v>33107000</v>
      </c>
      <c r="N29" s="69">
        <f t="shared" si="2"/>
        <v>5.4218141178602713E-2</v>
      </c>
      <c r="O29" s="69">
        <f t="shared" si="3"/>
        <v>0.12240027275826798</v>
      </c>
      <c r="P29" s="69">
        <f t="shared" si="4"/>
        <v>9.733217655351914E-2</v>
      </c>
    </row>
    <row r="30" spans="1:16" x14ac:dyDescent="0.25">
      <c r="A30" s="66">
        <v>1996</v>
      </c>
      <c r="B30" s="67">
        <v>1279200</v>
      </c>
      <c r="C30" s="68">
        <v>128999000</v>
      </c>
      <c r="D30" s="67">
        <v>182705734</v>
      </c>
      <c r="E30" s="69">
        <f t="shared" si="0"/>
        <v>9.9163559407437259E-3</v>
      </c>
      <c r="F30" s="69">
        <f t="shared" si="1"/>
        <v>7.0014222979996894E-3</v>
      </c>
      <c r="I30" s="296">
        <v>1996</v>
      </c>
      <c r="J30" s="67">
        <v>1669000</v>
      </c>
      <c r="K30" s="79">
        <v>14463000</v>
      </c>
      <c r="L30" s="79">
        <v>18638000</v>
      </c>
      <c r="M30" s="79">
        <f t="shared" si="5"/>
        <v>33101000</v>
      </c>
      <c r="N30" s="69">
        <f t="shared" si="2"/>
        <v>5.0421437418809098E-2</v>
      </c>
      <c r="O30" s="69">
        <f t="shared" si="3"/>
        <v>0.11539791191315771</v>
      </c>
      <c r="P30" s="69">
        <f t="shared" si="4"/>
        <v>8.9548234789140466E-2</v>
      </c>
    </row>
    <row r="31" spans="1:16" x14ac:dyDescent="0.25">
      <c r="A31" s="66">
        <v>1997</v>
      </c>
      <c r="B31" s="67">
        <v>1180200.0000000002</v>
      </c>
      <c r="C31" s="68">
        <v>131056000</v>
      </c>
      <c r="D31" s="67">
        <v>184890859</v>
      </c>
      <c r="E31" s="69">
        <f t="shared" si="0"/>
        <v>9.0053107068733991E-3</v>
      </c>
      <c r="F31" s="69">
        <f t="shared" si="1"/>
        <v>6.3832252518227538E-3</v>
      </c>
      <c r="I31" s="296">
        <v>1997</v>
      </c>
      <c r="J31" s="67">
        <v>1368000</v>
      </c>
      <c r="K31" s="79">
        <v>14113000</v>
      </c>
      <c r="L31" s="79">
        <v>18085000</v>
      </c>
      <c r="M31" s="79">
        <f t="shared" si="5"/>
        <v>32198000</v>
      </c>
      <c r="N31" s="69">
        <f t="shared" si="2"/>
        <v>4.2487111000683274E-2</v>
      </c>
      <c r="O31" s="69">
        <f t="shared" si="3"/>
        <v>9.6931906752639407E-2</v>
      </c>
      <c r="P31" s="69">
        <f t="shared" si="4"/>
        <v>7.5642797898811176E-2</v>
      </c>
    </row>
    <row r="32" spans="1:16" x14ac:dyDescent="0.25">
      <c r="A32" s="66">
        <v>1998</v>
      </c>
      <c r="B32" s="67">
        <v>1169300</v>
      </c>
      <c r="C32" s="68">
        <v>133284000</v>
      </c>
      <c r="D32" s="67">
        <v>187095219</v>
      </c>
      <c r="E32" s="69">
        <f t="shared" si="0"/>
        <v>8.7729960085231543E-3</v>
      </c>
      <c r="F32" s="69">
        <f t="shared" si="1"/>
        <v>6.249758846055815E-3</v>
      </c>
      <c r="I32" s="296">
        <v>1998</v>
      </c>
      <c r="J32" s="67">
        <v>1419000</v>
      </c>
      <c r="K32" s="79">
        <v>13467000</v>
      </c>
      <c r="L32" s="79">
        <v>17623000</v>
      </c>
      <c r="M32" s="79">
        <f t="shared" si="5"/>
        <v>31090000</v>
      </c>
      <c r="N32" s="69">
        <f t="shared" si="2"/>
        <v>4.5641685429398518E-2</v>
      </c>
      <c r="O32" s="69">
        <f t="shared" si="3"/>
        <v>0.10536867899309423</v>
      </c>
      <c r="P32" s="69">
        <f t="shared" si="4"/>
        <v>8.0519775293650342E-2</v>
      </c>
    </row>
    <row r="33" spans="1:16" x14ac:dyDescent="0.25">
      <c r="A33" s="66">
        <v>1999</v>
      </c>
      <c r="B33" s="67">
        <v>1200100</v>
      </c>
      <c r="C33" s="68">
        <v>135654000</v>
      </c>
      <c r="D33" s="67">
        <v>189304189</v>
      </c>
      <c r="E33" s="69">
        <f t="shared" si="0"/>
        <v>8.8467719344803696E-3</v>
      </c>
      <c r="F33" s="69">
        <f t="shared" si="1"/>
        <v>6.3395321907007566E-3</v>
      </c>
      <c r="I33" s="296">
        <v>1999</v>
      </c>
      <c r="J33" s="67">
        <v>1461000</v>
      </c>
      <c r="K33" s="79">
        <v>12280000</v>
      </c>
      <c r="L33" s="79">
        <v>17289000</v>
      </c>
      <c r="M33" s="79">
        <f t="shared" si="5"/>
        <v>29569000</v>
      </c>
      <c r="N33" s="69">
        <f t="shared" si="2"/>
        <v>4.9409854915621089E-2</v>
      </c>
      <c r="O33" s="69">
        <f t="shared" si="3"/>
        <v>0.11897394136807818</v>
      </c>
      <c r="P33" s="69">
        <f t="shared" si="4"/>
        <v>8.4504598299496789E-2</v>
      </c>
    </row>
    <row r="34" spans="1:16" x14ac:dyDescent="0.25">
      <c r="A34" s="66">
        <v>2000</v>
      </c>
      <c r="B34" s="67">
        <v>1330600</v>
      </c>
      <c r="C34" s="68">
        <v>137950000</v>
      </c>
      <c r="D34" s="67">
        <v>191413711</v>
      </c>
      <c r="E34" s="69">
        <f t="shared" si="0"/>
        <v>9.6455237404856828E-3</v>
      </c>
      <c r="F34" s="69">
        <f t="shared" si="1"/>
        <v>6.9514351560740597E-3</v>
      </c>
      <c r="I34" s="296">
        <v>2000</v>
      </c>
      <c r="J34" s="67">
        <v>1485000</v>
      </c>
      <c r="K34" s="79">
        <v>11587000</v>
      </c>
      <c r="L34" s="79">
        <v>16671000</v>
      </c>
      <c r="M34" s="79">
        <f t="shared" si="5"/>
        <v>28258000</v>
      </c>
      <c r="N34" s="69">
        <f t="shared" si="2"/>
        <v>5.2551489843584119E-2</v>
      </c>
      <c r="O34" s="69">
        <f t="shared" si="3"/>
        <v>0.12816086994045051</v>
      </c>
      <c r="P34" s="69">
        <f t="shared" si="4"/>
        <v>8.9076840021594383E-2</v>
      </c>
    </row>
    <row r="35" spans="1:16" x14ac:dyDescent="0.25">
      <c r="A35" s="66">
        <v>2001</v>
      </c>
      <c r="B35" s="67">
        <v>1498600</v>
      </c>
      <c r="C35" s="68">
        <v>139924000</v>
      </c>
      <c r="D35" s="67">
        <v>193575589</v>
      </c>
      <c r="E35" s="69">
        <f t="shared" si="0"/>
        <v>1.0710099768445728E-2</v>
      </c>
      <c r="F35" s="69">
        <f t="shared" si="1"/>
        <v>7.7416786266371633E-3</v>
      </c>
      <c r="I35" s="296">
        <v>2001</v>
      </c>
      <c r="J35" s="67">
        <v>1553000</v>
      </c>
      <c r="K35" s="79">
        <v>11733000</v>
      </c>
      <c r="L35" s="79">
        <v>17760000</v>
      </c>
      <c r="M35" s="79">
        <f t="shared" si="5"/>
        <v>29493000</v>
      </c>
      <c r="N35" s="69">
        <f t="shared" si="2"/>
        <v>5.2656562574170139E-2</v>
      </c>
      <c r="O35" s="69">
        <f t="shared" si="3"/>
        <v>0.13236171482144379</v>
      </c>
      <c r="P35" s="69">
        <f t="shared" si="4"/>
        <v>8.7443693693693689E-2</v>
      </c>
    </row>
    <row r="36" spans="1:16" x14ac:dyDescent="0.25">
      <c r="A36" s="66">
        <v>2002</v>
      </c>
      <c r="B36" s="67">
        <v>1682500</v>
      </c>
      <c r="C36" s="68">
        <v>141196000</v>
      </c>
      <c r="D36" s="67">
        <v>195731738</v>
      </c>
      <c r="E36" s="69">
        <f t="shared" si="0"/>
        <v>1.1916059945040936E-2</v>
      </c>
      <c r="F36" s="69">
        <f t="shared" si="1"/>
        <v>8.5959488082612331E-3</v>
      </c>
      <c r="I36" s="296">
        <v>2002</v>
      </c>
      <c r="J36" s="67">
        <v>1707000</v>
      </c>
      <c r="K36" s="79">
        <v>12133000</v>
      </c>
      <c r="L36" s="79">
        <v>18861000</v>
      </c>
      <c r="M36" s="79">
        <f t="shared" si="5"/>
        <v>30994000</v>
      </c>
      <c r="N36" s="69">
        <f t="shared" si="2"/>
        <v>5.5075175840485255E-2</v>
      </c>
      <c r="O36" s="69">
        <f t="shared" si="3"/>
        <v>0.14069067831533832</v>
      </c>
      <c r="P36" s="69">
        <f t="shared" si="4"/>
        <v>9.0504215046922215E-2</v>
      </c>
    </row>
    <row r="37" spans="1:16" x14ac:dyDescent="0.25">
      <c r="A37" s="66">
        <v>2003</v>
      </c>
      <c r="B37" s="67">
        <v>1895500</v>
      </c>
      <c r="C37" s="68">
        <v>142310000</v>
      </c>
      <c r="D37" s="67">
        <v>198269540</v>
      </c>
      <c r="E37" s="69">
        <f t="shared" si="0"/>
        <v>1.3319513737615066E-2</v>
      </c>
      <c r="F37" s="69">
        <f t="shared" si="1"/>
        <v>9.5602178731034534E-3</v>
      </c>
      <c r="I37" s="296">
        <v>2003</v>
      </c>
      <c r="J37" s="67">
        <v>1777000</v>
      </c>
      <c r="K37" s="79">
        <v>12866000</v>
      </c>
      <c r="L37" s="79">
        <v>19443000</v>
      </c>
      <c r="M37" s="79">
        <f t="shared" si="5"/>
        <v>32309000</v>
      </c>
      <c r="N37" s="69">
        <f t="shared" si="2"/>
        <v>5.5000154755640844E-2</v>
      </c>
      <c r="O37" s="69">
        <f t="shared" si="3"/>
        <v>0.1381159645577491</v>
      </c>
      <c r="P37" s="69">
        <f t="shared" si="4"/>
        <v>9.1395360798230726E-2</v>
      </c>
    </row>
    <row r="38" spans="1:16" x14ac:dyDescent="0.25">
      <c r="A38" s="66">
        <v>2004</v>
      </c>
      <c r="B38" s="67">
        <v>2137500</v>
      </c>
      <c r="C38" s="68">
        <v>143700000</v>
      </c>
      <c r="D38" s="67">
        <v>200919056</v>
      </c>
      <c r="E38" s="69">
        <f t="shared" si="0"/>
        <v>1.4874739039665972E-2</v>
      </c>
      <c r="F38" s="69">
        <f t="shared" si="1"/>
        <v>1.0638612596308435E-2</v>
      </c>
      <c r="I38" s="297">
        <v>2004</v>
      </c>
      <c r="J38" s="67">
        <v>1914000</v>
      </c>
      <c r="K38" s="79">
        <v>13041000</v>
      </c>
      <c r="L38" s="79">
        <v>20545000</v>
      </c>
      <c r="M38" s="79">
        <f t="shared" si="5"/>
        <v>33586000</v>
      </c>
      <c r="N38" s="69">
        <f t="shared" si="2"/>
        <v>5.6988030727088669E-2</v>
      </c>
      <c r="O38" s="69">
        <f t="shared" si="3"/>
        <v>0.14676788589832068</v>
      </c>
      <c r="P38" s="69">
        <f t="shared" si="4"/>
        <v>9.3161353127281576E-2</v>
      </c>
    </row>
    <row r="39" spans="1:16" x14ac:dyDescent="0.25">
      <c r="A39" s="66">
        <v>2005</v>
      </c>
      <c r="B39" s="67">
        <v>2122100</v>
      </c>
      <c r="C39" s="68">
        <v>145375000</v>
      </c>
      <c r="D39" s="67">
        <v>203629140</v>
      </c>
      <c r="E39" s="69">
        <f t="shared" si="0"/>
        <v>1.4597420464316424E-2</v>
      </c>
      <c r="F39" s="69">
        <f t="shared" si="1"/>
        <v>1.0421396466144286E-2</v>
      </c>
      <c r="I39" s="297">
        <v>2005</v>
      </c>
      <c r="J39" s="67">
        <v>1949000</v>
      </c>
      <c r="K39" s="79">
        <v>12896000</v>
      </c>
      <c r="L39" s="79">
        <v>20450000</v>
      </c>
      <c r="M39" s="79">
        <f t="shared" si="5"/>
        <v>33346000</v>
      </c>
      <c r="N39" s="69">
        <f t="shared" si="2"/>
        <v>5.8447789839860854E-2</v>
      </c>
      <c r="O39" s="69">
        <f t="shared" si="3"/>
        <v>0.15113213399503722</v>
      </c>
      <c r="P39" s="69">
        <f t="shared" si="4"/>
        <v>9.5305623471882636E-2</v>
      </c>
    </row>
    <row r="40" spans="1:16" x14ac:dyDescent="0.25">
      <c r="A40" s="66">
        <v>2006</v>
      </c>
      <c r="B40" s="67">
        <v>2134100</v>
      </c>
      <c r="C40" s="68">
        <v>147124000</v>
      </c>
      <c r="D40" s="67">
        <v>206299496</v>
      </c>
      <c r="E40" s="69">
        <f t="shared" si="0"/>
        <v>1.4505451184035236E-2</v>
      </c>
      <c r="F40" s="69">
        <f t="shared" si="1"/>
        <v>1.0344668995216546E-2</v>
      </c>
      <c r="I40" s="297">
        <v>2006</v>
      </c>
      <c r="J40" s="67">
        <v>1920000</v>
      </c>
      <c r="K40" s="79">
        <v>12827000</v>
      </c>
      <c r="L40" s="79">
        <v>20239000</v>
      </c>
      <c r="M40" s="79">
        <f t="shared" si="5"/>
        <v>33066000</v>
      </c>
      <c r="N40" s="69">
        <f t="shared" si="2"/>
        <v>5.8065686808201782E-2</v>
      </c>
      <c r="O40" s="69">
        <f t="shared" si="3"/>
        <v>0.14968425976455912</v>
      </c>
      <c r="P40" s="69">
        <f t="shared" si="4"/>
        <v>9.4866347151539104E-2</v>
      </c>
    </row>
    <row r="41" spans="1:16" x14ac:dyDescent="0.25">
      <c r="A41" s="66">
        <v>2007</v>
      </c>
      <c r="B41" s="67">
        <v>2190200</v>
      </c>
      <c r="C41" s="68">
        <v>148705000</v>
      </c>
      <c r="D41" s="67">
        <v>208817317</v>
      </c>
      <c r="E41" s="69">
        <f t="shared" si="0"/>
        <v>1.4728489290877913E-2</v>
      </c>
      <c r="F41" s="69">
        <f t="shared" si="1"/>
        <v>1.0488593721372256E-2</v>
      </c>
      <c r="I41" s="297">
        <v>2007</v>
      </c>
      <c r="J41" s="67">
        <v>1943000</v>
      </c>
      <c r="K41" s="79">
        <v>13324000</v>
      </c>
      <c r="L41" s="79">
        <v>20396000</v>
      </c>
      <c r="M41" s="79">
        <f t="shared" si="5"/>
        <v>33720000</v>
      </c>
      <c r="N41" s="69">
        <f t="shared" si="2"/>
        <v>5.7621589561091341E-2</v>
      </c>
      <c r="O41" s="69">
        <f t="shared" si="3"/>
        <v>0.1458270789552687</v>
      </c>
      <c r="P41" s="69">
        <f t="shared" si="4"/>
        <v>9.5263777211217884E-2</v>
      </c>
    </row>
    <row r="42" spans="1:16" x14ac:dyDescent="0.25">
      <c r="A42" s="66">
        <v>2008</v>
      </c>
      <c r="B42" s="67">
        <v>2320400.0000000005</v>
      </c>
      <c r="C42" s="68">
        <v>149656000</v>
      </c>
      <c r="D42" s="67">
        <v>211167333</v>
      </c>
      <c r="E42" s="69">
        <f t="shared" si="0"/>
        <v>1.550489121719143E-2</v>
      </c>
      <c r="F42" s="69">
        <f t="shared" si="1"/>
        <v>1.0988442042785096E-2</v>
      </c>
      <c r="I42" s="297">
        <v>2008</v>
      </c>
      <c r="J42" s="67">
        <v>2044000</v>
      </c>
      <c r="K42" s="79">
        <v>14068000</v>
      </c>
      <c r="L42" s="79">
        <v>22105000</v>
      </c>
      <c r="M42" s="79">
        <f t="shared" si="5"/>
        <v>36173000</v>
      </c>
      <c r="N42" s="69">
        <f t="shared" si="2"/>
        <v>5.6506233931385284E-2</v>
      </c>
      <c r="O42" s="69">
        <f t="shared" si="3"/>
        <v>0.14529428490190505</v>
      </c>
      <c r="P42" s="69">
        <f t="shared" si="4"/>
        <v>9.2467767473422308E-2</v>
      </c>
    </row>
    <row r="43" spans="1:16" x14ac:dyDescent="0.25">
      <c r="A43" s="66">
        <v>2009</v>
      </c>
      <c r="B43" s="67">
        <v>2816200</v>
      </c>
      <c r="C43" s="68">
        <v>149259000</v>
      </c>
      <c r="D43" s="67">
        <v>212662737</v>
      </c>
      <c r="E43" s="69">
        <f t="shared" si="0"/>
        <v>1.886787396404907E-2</v>
      </c>
      <c r="F43" s="69">
        <f t="shared" si="1"/>
        <v>1.3242564446069366E-2</v>
      </c>
      <c r="I43" s="297">
        <v>2009</v>
      </c>
      <c r="J43" s="67">
        <v>2353000</v>
      </c>
      <c r="K43" s="79">
        <v>15451000</v>
      </c>
      <c r="L43" s="79">
        <v>24684000</v>
      </c>
      <c r="M43" s="79">
        <f t="shared" si="5"/>
        <v>40135000</v>
      </c>
      <c r="N43" s="69">
        <f t="shared" si="2"/>
        <v>5.8627133424691669E-2</v>
      </c>
      <c r="O43" s="69">
        <f t="shared" si="3"/>
        <v>0.15228787780726166</v>
      </c>
      <c r="P43" s="69">
        <f t="shared" si="4"/>
        <v>9.5324906822233019E-2</v>
      </c>
    </row>
    <row r="44" spans="1:16" x14ac:dyDescent="0.25">
      <c r="A44" s="66">
        <v>2010</v>
      </c>
      <c r="B44" s="70">
        <v>2935800</v>
      </c>
      <c r="C44" s="68">
        <v>150482000</v>
      </c>
      <c r="D44" s="67">
        <v>214111887</v>
      </c>
      <c r="E44" s="69">
        <f t="shared" si="0"/>
        <v>1.9509310083598037E-2</v>
      </c>
      <c r="F44" s="69">
        <f t="shared" si="1"/>
        <v>1.3711522704949118E-2</v>
      </c>
      <c r="I44" s="297">
        <v>2010</v>
      </c>
      <c r="J44" s="67">
        <v>2413000</v>
      </c>
      <c r="K44" s="79">
        <v>16401000</v>
      </c>
      <c r="L44" s="79">
        <v>26258000</v>
      </c>
      <c r="M44" s="79">
        <f t="shared" si="5"/>
        <v>42659000</v>
      </c>
      <c r="N44" s="69">
        <f t="shared" si="2"/>
        <v>5.6564851496753325E-2</v>
      </c>
      <c r="O44" s="69">
        <f t="shared" si="3"/>
        <v>0.14712517529418939</v>
      </c>
      <c r="P44" s="69">
        <f t="shared" si="4"/>
        <v>9.1895803183791605E-2</v>
      </c>
    </row>
    <row r="45" spans="1:16" x14ac:dyDescent="0.25">
      <c r="A45" s="66">
        <v>2011</v>
      </c>
      <c r="B45" s="71">
        <v>2878900</v>
      </c>
      <c r="C45" s="72">
        <v>151718000</v>
      </c>
      <c r="D45" s="73">
        <v>212561000</v>
      </c>
      <c r="E45" s="69">
        <f t="shared" si="0"/>
        <v>1.8975335820403644E-2</v>
      </c>
      <c r="F45" s="69">
        <f t="shared" si="1"/>
        <v>1.3543876816537371E-2</v>
      </c>
      <c r="I45" s="297">
        <v>2011</v>
      </c>
      <c r="J45" s="67">
        <v>2400000</v>
      </c>
      <c r="K45" s="79">
        <v>16134000</v>
      </c>
      <c r="L45" s="79">
        <v>26492000</v>
      </c>
      <c r="M45" s="79">
        <f t="shared" si="5"/>
        <v>42626000</v>
      </c>
      <c r="N45" s="69">
        <f t="shared" si="2"/>
        <v>5.6303664430159994E-2</v>
      </c>
      <c r="O45" s="69">
        <f t="shared" si="3"/>
        <v>0.14875418371141688</v>
      </c>
      <c r="P45" s="69">
        <f t="shared" si="4"/>
        <v>9.0593386682772156E-2</v>
      </c>
    </row>
    <row r="46" spans="1:16" x14ac:dyDescent="0.25">
      <c r="A46" s="66">
        <v>2012</v>
      </c>
      <c r="B46" s="74">
        <v>2820800</v>
      </c>
      <c r="C46" s="72">
        <v>152426000</v>
      </c>
      <c r="D46" s="72">
        <v>213144000</v>
      </c>
      <c r="E46" s="69">
        <f t="shared" si="0"/>
        <v>1.8506029155131016E-2</v>
      </c>
      <c r="F46" s="69">
        <f t="shared" si="1"/>
        <v>1.3234245392786097E-2</v>
      </c>
      <c r="I46" s="297">
        <v>2012</v>
      </c>
      <c r="J46" s="72">
        <v>2291000</v>
      </c>
      <c r="K46" s="79">
        <v>16073000</v>
      </c>
      <c r="L46" s="79">
        <v>26497000</v>
      </c>
      <c r="M46" s="79">
        <f t="shared" si="5"/>
        <v>42570000</v>
      </c>
      <c r="N46" s="69">
        <f t="shared" si="2"/>
        <v>5.3817242189335215E-2</v>
      </c>
      <c r="O46" s="69">
        <f t="shared" si="3"/>
        <v>0.14253717414297268</v>
      </c>
      <c r="P46" s="69">
        <f t="shared" si="4"/>
        <v>8.6462618409631278E-2</v>
      </c>
    </row>
    <row r="47" spans="1:16" x14ac:dyDescent="0.25">
      <c r="A47" s="66">
        <v>2013</v>
      </c>
      <c r="B47" s="152">
        <v>2640100</v>
      </c>
      <c r="C47" s="68">
        <v>150466921</v>
      </c>
      <c r="D47" s="68">
        <v>217494244</v>
      </c>
      <c r="E47" s="69">
        <f t="shared" si="0"/>
        <v>1.7546049207719218E-2</v>
      </c>
      <c r="F47" s="69">
        <f t="shared" si="1"/>
        <v>1.2138712047938151E-2</v>
      </c>
      <c r="I47" s="297">
        <v>2013</v>
      </c>
      <c r="J47" s="72">
        <v>2061000</v>
      </c>
      <c r="K47" s="79">
        <v>14659000</v>
      </c>
      <c r="L47" s="79">
        <v>26429000</v>
      </c>
      <c r="M47" s="79">
        <f t="shared" si="5"/>
        <v>41088000</v>
      </c>
      <c r="N47" s="69">
        <f t="shared" si="2"/>
        <v>5.0160630841121497E-2</v>
      </c>
      <c r="O47" s="69">
        <f t="shared" si="3"/>
        <v>0.1405962207517566</v>
      </c>
      <c r="P47" s="69">
        <f t="shared" si="4"/>
        <v>7.7982519202391312E-2</v>
      </c>
    </row>
    <row r="48" spans="1:16" x14ac:dyDescent="0.25">
      <c r="I48" s="1"/>
    </row>
    <row r="49" spans="1:15" ht="12" customHeight="1" x14ac:dyDescent="0.25">
      <c r="I49" s="1"/>
    </row>
    <row r="50" spans="1:15" x14ac:dyDescent="0.25">
      <c r="A50" s="379" t="s">
        <v>739</v>
      </c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</row>
    <row r="51" spans="1:15" ht="27.75" customHeight="1" x14ac:dyDescent="0.25">
      <c r="A51" s="379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</row>
    <row r="52" spans="1:15" x14ac:dyDescent="0.25">
      <c r="A52" s="246"/>
      <c r="B52" s="247"/>
      <c r="C52" s="247"/>
      <c r="D52" s="247"/>
      <c r="E52" s="248"/>
      <c r="F52" s="248"/>
      <c r="G52" s="32"/>
      <c r="H52" s="32"/>
      <c r="I52" s="249"/>
      <c r="J52" s="247"/>
      <c r="K52" s="250"/>
    </row>
    <row r="53" spans="1:1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5" ht="15.75" x14ac:dyDescent="0.25">
      <c r="A54" s="251" t="s">
        <v>34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5" x14ac:dyDescent="0.25">
      <c r="A55" s="25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5" x14ac:dyDescent="0.25">
      <c r="A56" s="246" t="s">
        <v>730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5" x14ac:dyDescent="0.25">
      <c r="A57" s="32" t="s">
        <v>885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5" x14ac:dyDescent="0.25">
      <c r="A58" s="253" t="s">
        <v>731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5" s="56" customFormat="1" x14ac:dyDescent="0.25">
      <c r="A59" s="253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5" x14ac:dyDescent="0.25">
      <c r="A60" s="246" t="s">
        <v>732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5" x14ac:dyDescent="0.25">
      <c r="A61" s="56" t="s">
        <v>733</v>
      </c>
      <c r="B61" s="56"/>
      <c r="C61" s="32"/>
      <c r="D61" s="32"/>
      <c r="E61" s="32"/>
      <c r="F61" s="32"/>
      <c r="G61" s="32"/>
      <c r="H61" s="32"/>
      <c r="I61" s="32"/>
      <c r="J61" s="32"/>
      <c r="K61" s="32"/>
    </row>
    <row r="62" spans="1:15" x14ac:dyDescent="0.25">
      <c r="A62" s="56" t="s">
        <v>734</v>
      </c>
      <c r="B62" s="56"/>
      <c r="C62" s="32"/>
      <c r="D62" s="32"/>
      <c r="E62" s="32"/>
      <c r="F62" s="32"/>
      <c r="G62" s="32"/>
      <c r="H62" s="32"/>
      <c r="I62" s="32"/>
      <c r="J62" s="32"/>
      <c r="K62" s="32"/>
    </row>
    <row r="63" spans="1:15" x14ac:dyDescent="0.25">
      <c r="A63" s="56"/>
      <c r="B63" s="56"/>
      <c r="C63" s="32"/>
      <c r="D63" s="32"/>
      <c r="E63" s="32"/>
      <c r="F63" s="32"/>
      <c r="G63" s="32"/>
      <c r="H63" s="32"/>
      <c r="I63" s="32"/>
      <c r="J63" s="32"/>
      <c r="K63" s="32"/>
    </row>
    <row r="64" spans="1:15" x14ac:dyDescent="0.25">
      <c r="A64" s="57" t="s">
        <v>735</v>
      </c>
      <c r="B64" s="56"/>
      <c r="C64" s="32"/>
      <c r="D64" s="32"/>
      <c r="E64" s="32"/>
      <c r="F64" s="32"/>
      <c r="G64" s="32"/>
      <c r="H64" s="32"/>
      <c r="I64" s="32"/>
      <c r="J64" s="32"/>
      <c r="K64" s="32"/>
    </row>
    <row r="65" spans="1:11" x14ac:dyDescent="0.25">
      <c r="A65" s="32" t="s">
        <v>886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x14ac:dyDescent="0.25">
      <c r="A66" s="253" t="s">
        <v>736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x14ac:dyDescent="0.25">
      <c r="A68" s="61" t="s">
        <v>737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x14ac:dyDescent="0.25">
      <c r="A69" s="253" t="s">
        <v>738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</sheetData>
  <mergeCells count="3">
    <mergeCell ref="A6:F7"/>
    <mergeCell ref="I6:P7"/>
    <mergeCell ref="A50:O51"/>
  </mergeCells>
  <hyperlinks>
    <hyperlink ref="A3" location="TableOfContents!A1" display="Back"/>
    <hyperlink ref="A69" r:id="rId1"/>
    <hyperlink ref="A66" r:id="rId2" location="951604"/>
  </hyperlinks>
  <pageMargins left="0.7" right="0.7" top="0.75" bottom="0.75" header="0.3" footer="0.3"/>
  <pageSetup orientation="portrait" verticalDpi="4"/>
  <ignoredErrors>
    <ignoredError sqref="M9:M12 M13:M47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13" sqref="E13"/>
    </sheetView>
  </sheetViews>
  <sheetFormatPr defaultColWidth="8.85546875" defaultRowHeight="15" x14ac:dyDescent="0.25"/>
  <cols>
    <col min="2" max="2" width="15.42578125" customWidth="1"/>
    <col min="3" max="3" width="11" customWidth="1"/>
    <col min="4" max="4" width="12.7109375" customWidth="1"/>
    <col min="5" max="5" width="16.42578125" customWidth="1"/>
    <col min="6" max="6" width="16" customWidth="1"/>
  </cols>
  <sheetData>
    <row r="1" spans="1:7" s="56" customFormat="1" ht="15.75" x14ac:dyDescent="0.25">
      <c r="A1" s="2" t="s">
        <v>205</v>
      </c>
    </row>
    <row r="2" spans="1:7" s="56" customFormat="1" ht="15.75" x14ac:dyDescent="0.25">
      <c r="A2" s="2" t="s">
        <v>206</v>
      </c>
    </row>
    <row r="3" spans="1:7" s="56" customFormat="1" x14ac:dyDescent="0.25"/>
    <row r="4" spans="1:7" s="56" customFormat="1" ht="18.75" x14ac:dyDescent="0.3">
      <c r="A4" s="3" t="s">
        <v>141</v>
      </c>
      <c r="B4" s="4" t="s">
        <v>142</v>
      </c>
    </row>
    <row r="5" spans="1:7" s="56" customFormat="1" x14ac:dyDescent="0.25"/>
    <row r="6" spans="1:7" ht="15.75" customHeight="1" x14ac:dyDescent="0.25">
      <c r="A6" s="390" t="s">
        <v>604</v>
      </c>
      <c r="B6" s="390"/>
      <c r="C6" s="390"/>
      <c r="D6" s="390"/>
      <c r="E6" s="390"/>
      <c r="F6" s="390"/>
    </row>
    <row r="7" spans="1:7" ht="33" customHeight="1" x14ac:dyDescent="0.25">
      <c r="A7" s="390"/>
      <c r="B7" s="390"/>
      <c r="C7" s="390"/>
      <c r="D7" s="390"/>
      <c r="E7" s="390"/>
      <c r="F7" s="390"/>
    </row>
    <row r="8" spans="1:7" ht="60" x14ac:dyDescent="0.25">
      <c r="A8" s="269"/>
      <c r="B8" s="244" t="s">
        <v>602</v>
      </c>
      <c r="C8" s="244" t="s">
        <v>603</v>
      </c>
      <c r="D8" s="245" t="s">
        <v>600</v>
      </c>
      <c r="E8" s="245" t="s">
        <v>599</v>
      </c>
      <c r="F8" s="245" t="s">
        <v>601</v>
      </c>
    </row>
    <row r="9" spans="1:7" x14ac:dyDescent="0.25">
      <c r="A9" s="135" t="s">
        <v>201</v>
      </c>
      <c r="B9" s="234">
        <v>591493</v>
      </c>
      <c r="C9" s="234">
        <v>165801</v>
      </c>
      <c r="D9" s="234">
        <v>60761</v>
      </c>
      <c r="E9" s="234">
        <v>38546</v>
      </c>
      <c r="F9" s="234">
        <v>21829</v>
      </c>
    </row>
    <row r="10" spans="1:7" x14ac:dyDescent="0.25">
      <c r="A10" s="135" t="s">
        <v>202</v>
      </c>
      <c r="B10" s="235">
        <v>1</v>
      </c>
      <c r="C10" s="235">
        <v>0.28000000000000003</v>
      </c>
      <c r="D10" s="236">
        <v>0.10299999999999999</v>
      </c>
      <c r="E10" s="236">
        <v>6.5000000000000002E-2</v>
      </c>
      <c r="F10" s="236">
        <v>3.6999999999999998E-2</v>
      </c>
    </row>
    <row r="13" spans="1:7" x14ac:dyDescent="0.25">
      <c r="A13" s="59" t="s">
        <v>742</v>
      </c>
      <c r="B13" s="56"/>
      <c r="C13" s="56"/>
      <c r="D13" s="56"/>
      <c r="E13" s="56"/>
      <c r="F13" s="56"/>
      <c r="G13" s="56"/>
    </row>
    <row r="14" spans="1:7" x14ac:dyDescent="0.25">
      <c r="A14" s="56"/>
      <c r="B14" s="56"/>
      <c r="C14" s="56"/>
      <c r="D14" s="56"/>
      <c r="E14" s="56"/>
      <c r="F14" s="56"/>
      <c r="G14" s="56"/>
    </row>
    <row r="15" spans="1:7" x14ac:dyDescent="0.25">
      <c r="A15" s="56" t="s">
        <v>770</v>
      </c>
      <c r="B15" s="56"/>
      <c r="C15" s="56"/>
      <c r="D15" s="56"/>
      <c r="E15" s="56"/>
      <c r="F15" s="56"/>
      <c r="G15" s="56"/>
    </row>
    <row r="16" spans="1:7" x14ac:dyDescent="0.25">
      <c r="A16" s="56" t="s">
        <v>771</v>
      </c>
      <c r="B16" s="56"/>
      <c r="C16" s="56"/>
      <c r="D16" s="56"/>
      <c r="E16" s="56"/>
      <c r="F16" s="56"/>
      <c r="G16" s="56"/>
    </row>
    <row r="17" spans="1:7" x14ac:dyDescent="0.25">
      <c r="A17" s="254" t="s">
        <v>772</v>
      </c>
      <c r="B17" s="56"/>
      <c r="C17" s="56"/>
      <c r="D17" s="56"/>
      <c r="E17" s="56"/>
      <c r="F17" s="56"/>
      <c r="G17" s="56"/>
    </row>
    <row r="18" spans="1:7" x14ac:dyDescent="0.25">
      <c r="A18" s="56"/>
      <c r="B18" s="56"/>
      <c r="C18" s="56"/>
      <c r="D18" s="56"/>
      <c r="E18" s="56"/>
      <c r="F18" s="56"/>
      <c r="G18" s="56"/>
    </row>
  </sheetData>
  <mergeCells count="1">
    <mergeCell ref="A6:F7"/>
  </mergeCells>
  <hyperlinks>
    <hyperlink ref="A4" location="TableOfContents!A1" display="Back"/>
    <hyperlink ref="A17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45" workbookViewId="0">
      <selection activeCell="M15" sqref="M15"/>
    </sheetView>
  </sheetViews>
  <sheetFormatPr defaultColWidth="8.85546875" defaultRowHeight="15" x14ac:dyDescent="0.25"/>
  <cols>
    <col min="4" max="4" width="10.28515625" customWidth="1"/>
  </cols>
  <sheetData>
    <row r="1" spans="1:4" s="56" customFormat="1" ht="15.75" x14ac:dyDescent="0.25">
      <c r="A1" s="2" t="s">
        <v>513</v>
      </c>
    </row>
    <row r="2" spans="1:4" s="56" customFormat="1" x14ac:dyDescent="0.25"/>
    <row r="3" spans="1:4" s="56" customFormat="1" ht="18.75" x14ac:dyDescent="0.3">
      <c r="A3" s="3" t="s">
        <v>141</v>
      </c>
      <c r="B3" s="4" t="s">
        <v>142</v>
      </c>
    </row>
    <row r="4" spans="1:4" s="56" customFormat="1" x14ac:dyDescent="0.25"/>
    <row r="5" spans="1:4" s="56" customFormat="1" x14ac:dyDescent="0.25"/>
    <row r="6" spans="1:4" ht="15.75" customHeight="1" x14ac:dyDescent="0.25">
      <c r="A6" s="390" t="s">
        <v>513</v>
      </c>
      <c r="B6" s="390"/>
      <c r="C6" s="390"/>
      <c r="D6" s="390"/>
    </row>
    <row r="7" spans="1:4" x14ac:dyDescent="0.25">
      <c r="A7" s="390"/>
      <c r="B7" s="390"/>
      <c r="C7" s="390"/>
      <c r="D7" s="390"/>
    </row>
    <row r="8" spans="1:4" x14ac:dyDescent="0.25">
      <c r="A8" s="390"/>
      <c r="B8" s="390"/>
      <c r="C8" s="390"/>
      <c r="D8" s="390"/>
    </row>
    <row r="9" spans="1:4" ht="30" x14ac:dyDescent="0.25">
      <c r="A9" s="91" t="s">
        <v>559</v>
      </c>
      <c r="B9" s="91" t="s">
        <v>207</v>
      </c>
      <c r="C9" s="92" t="s">
        <v>208</v>
      </c>
      <c r="D9" s="92" t="s">
        <v>209</v>
      </c>
    </row>
    <row r="10" spans="1:4" x14ac:dyDescent="0.25">
      <c r="A10" s="145">
        <v>1980</v>
      </c>
      <c r="B10" s="146">
        <v>4.734</v>
      </c>
      <c r="C10" s="146">
        <v>1.601</v>
      </c>
      <c r="D10" s="146">
        <v>0.188</v>
      </c>
    </row>
    <row r="11" spans="1:4" x14ac:dyDescent="0.25">
      <c r="A11" s="145">
        <v>1981</v>
      </c>
      <c r="B11" s="146">
        <v>4.6360000000000001</v>
      </c>
      <c r="C11" s="146">
        <v>1.583</v>
      </c>
      <c r="D11" s="146">
        <v>0.19400000000000001</v>
      </c>
    </row>
    <row r="12" spans="1:4" x14ac:dyDescent="0.25">
      <c r="A12" s="145">
        <v>1982</v>
      </c>
      <c r="B12" s="146">
        <v>4.1840000000000002</v>
      </c>
      <c r="C12" s="146">
        <v>1.546</v>
      </c>
      <c r="D12" s="146">
        <v>0.191</v>
      </c>
    </row>
    <row r="13" spans="1:4" x14ac:dyDescent="0.25">
      <c r="A13" s="145">
        <v>1983</v>
      </c>
      <c r="B13" s="146">
        <v>3.8929999999999998</v>
      </c>
      <c r="C13" s="146">
        <v>1.613</v>
      </c>
      <c r="D13" s="146">
        <v>0.19800000000000001</v>
      </c>
    </row>
    <row r="14" spans="1:4" x14ac:dyDescent="0.25">
      <c r="A14" s="145">
        <v>1984</v>
      </c>
      <c r="B14" s="146">
        <v>3.7890000000000001</v>
      </c>
      <c r="C14" s="146">
        <v>1.6879999999999999</v>
      </c>
      <c r="D14" s="146">
        <v>0.21</v>
      </c>
    </row>
    <row r="15" spans="1:4" x14ac:dyDescent="0.25">
      <c r="A15" s="145">
        <v>1985</v>
      </c>
      <c r="B15" s="146">
        <v>3.8740000000000001</v>
      </c>
      <c r="C15" s="146">
        <v>1.7769999999999999</v>
      </c>
      <c r="D15" s="146">
        <v>0.22600000000000001</v>
      </c>
    </row>
    <row r="16" spans="1:4" x14ac:dyDescent="0.25">
      <c r="A16" s="145">
        <v>1986</v>
      </c>
      <c r="B16" s="146">
        <v>3.972</v>
      </c>
      <c r="C16" s="146">
        <v>1.9019999999999999</v>
      </c>
      <c r="D16" s="146">
        <v>0.24</v>
      </c>
    </row>
    <row r="17" spans="1:4" x14ac:dyDescent="0.25">
      <c r="A17" s="145">
        <v>1987</v>
      </c>
      <c r="B17" s="146">
        <v>4.0339999999999998</v>
      </c>
      <c r="C17" s="146">
        <v>1.9970000000000001</v>
      </c>
      <c r="D17" s="146">
        <v>0.249</v>
      </c>
    </row>
    <row r="18" spans="1:4" x14ac:dyDescent="0.25">
      <c r="A18" s="145">
        <v>1988</v>
      </c>
      <c r="B18" s="146">
        <v>4.077</v>
      </c>
      <c r="C18" s="146">
        <v>2.0760000000000001</v>
      </c>
      <c r="D18" s="146">
        <v>0.254</v>
      </c>
    </row>
    <row r="19" spans="1:4" x14ac:dyDescent="0.25">
      <c r="A19" s="145">
        <v>1989</v>
      </c>
      <c r="B19" s="146">
        <v>4.1050000000000004</v>
      </c>
      <c r="C19" s="146">
        <v>2.169</v>
      </c>
      <c r="D19" s="146">
        <v>0.26300000000000001</v>
      </c>
    </row>
    <row r="20" spans="1:4" x14ac:dyDescent="0.25">
      <c r="A20" s="145">
        <v>1990</v>
      </c>
      <c r="B20" s="146">
        <v>4.2039999999999997</v>
      </c>
      <c r="C20" s="146">
        <v>2.3050000000000002</v>
      </c>
      <c r="D20" s="146">
        <v>0.30599999999999999</v>
      </c>
    </row>
    <row r="21" spans="1:4" x14ac:dyDescent="0.25">
      <c r="A21" s="145">
        <v>1991</v>
      </c>
      <c r="B21" s="146">
        <v>4.3879999999999999</v>
      </c>
      <c r="C21" s="146">
        <v>2.4990000000000001</v>
      </c>
      <c r="D21" s="146">
        <v>0.39500000000000002</v>
      </c>
    </row>
    <row r="22" spans="1:4" x14ac:dyDescent="0.25">
      <c r="A22" s="145">
        <v>1992</v>
      </c>
      <c r="B22" s="146">
        <v>4.7160000000000002</v>
      </c>
      <c r="C22" s="146">
        <v>2.7669999999999999</v>
      </c>
      <c r="D22" s="146">
        <v>0.55500000000000005</v>
      </c>
    </row>
    <row r="23" spans="1:4" x14ac:dyDescent="0.25">
      <c r="A23" s="145">
        <v>1993</v>
      </c>
      <c r="B23" s="146">
        <v>5.0830000000000002</v>
      </c>
      <c r="C23" s="146">
        <v>3.0030000000000001</v>
      </c>
      <c r="D23" s="146">
        <v>0.72099999999999997</v>
      </c>
    </row>
    <row r="24" spans="1:4" x14ac:dyDescent="0.25">
      <c r="A24" s="145">
        <v>1994</v>
      </c>
      <c r="B24" s="146">
        <v>5.4349999999999996</v>
      </c>
      <c r="C24" s="146">
        <v>3.1920000000000002</v>
      </c>
      <c r="D24" s="146">
        <v>0.83899999999999997</v>
      </c>
    </row>
    <row r="25" spans="1:4" x14ac:dyDescent="0.25">
      <c r="A25" s="145">
        <v>1995</v>
      </c>
      <c r="B25" s="146">
        <v>5.7309999999999999</v>
      </c>
      <c r="C25" s="146">
        <v>3.3420000000000001</v>
      </c>
      <c r="D25" s="146">
        <v>0.91500000000000004</v>
      </c>
    </row>
    <row r="26" spans="1:4" x14ac:dyDescent="0.25">
      <c r="A26" s="145">
        <v>1996</v>
      </c>
      <c r="B26" s="146">
        <v>5.9770000000000003</v>
      </c>
      <c r="C26" s="146">
        <v>3.44</v>
      </c>
      <c r="D26" s="146">
        <v>0.95399999999999996</v>
      </c>
    </row>
    <row r="27" spans="1:4" x14ac:dyDescent="0.25">
      <c r="A27" s="145">
        <v>1997</v>
      </c>
      <c r="B27" s="146">
        <v>6.0869999999999997</v>
      </c>
      <c r="C27" s="146">
        <v>3.4329999999999998</v>
      </c>
      <c r="D27" s="146">
        <v>0.878</v>
      </c>
    </row>
    <row r="28" spans="1:4" x14ac:dyDescent="0.25">
      <c r="A28" s="145">
        <v>1998</v>
      </c>
      <c r="B28" s="146">
        <v>6.25</v>
      </c>
      <c r="C28" s="146">
        <v>3.5190000000000001</v>
      </c>
      <c r="D28" s="146">
        <v>0.88500000000000001</v>
      </c>
    </row>
    <row r="29" spans="1:4" x14ac:dyDescent="0.25">
      <c r="A29" s="145">
        <v>1999</v>
      </c>
      <c r="B29" s="146">
        <v>6.4329999999999998</v>
      </c>
      <c r="C29" s="146">
        <v>3.5569999999999999</v>
      </c>
      <c r="D29" s="146">
        <v>0.84499999999999997</v>
      </c>
    </row>
    <row r="30" spans="1:4" x14ac:dyDescent="0.25">
      <c r="A30" s="145">
        <v>2000</v>
      </c>
      <c r="B30" s="146">
        <v>6.6059999999999999</v>
      </c>
      <c r="C30" s="146">
        <v>3.61</v>
      </c>
      <c r="D30" s="146">
        <v>0.84399999999999997</v>
      </c>
    </row>
    <row r="31" spans="1:4" x14ac:dyDescent="0.25">
      <c r="A31" s="145">
        <v>2001</v>
      </c>
      <c r="B31" s="146">
        <v>6.78</v>
      </c>
      <c r="C31" s="146">
        <v>3.677</v>
      </c>
      <c r="D31" s="146">
        <v>0.879</v>
      </c>
    </row>
    <row r="32" spans="1:4" x14ac:dyDescent="0.25">
      <c r="A32" s="145">
        <v>2002</v>
      </c>
      <c r="B32" s="146">
        <v>7.06</v>
      </c>
      <c r="C32" s="146">
        <v>3.74</v>
      </c>
      <c r="D32" s="146">
        <v>0.91200000000000003</v>
      </c>
    </row>
    <row r="33" spans="1:4" x14ac:dyDescent="0.25">
      <c r="A33" s="145">
        <v>2003</v>
      </c>
      <c r="B33" s="146">
        <v>7.4379999999999997</v>
      </c>
      <c r="C33" s="146">
        <v>3.8119999999999998</v>
      </c>
      <c r="D33" s="146">
        <v>0.95599999999999996</v>
      </c>
    </row>
    <row r="34" spans="1:4" x14ac:dyDescent="0.25">
      <c r="A34" s="145">
        <v>2004</v>
      </c>
      <c r="B34" s="146">
        <v>7.81</v>
      </c>
      <c r="C34" s="146">
        <v>3.87</v>
      </c>
      <c r="D34" s="146">
        <v>0.99</v>
      </c>
    </row>
    <row r="35" spans="1:4" x14ac:dyDescent="0.25">
      <c r="A35" s="145">
        <v>2005</v>
      </c>
      <c r="B35" s="146">
        <v>8.1720000000000006</v>
      </c>
      <c r="C35" s="146">
        <v>3.9350000000000001</v>
      </c>
      <c r="D35" s="146">
        <v>1.034</v>
      </c>
    </row>
    <row r="36" spans="1:4" x14ac:dyDescent="0.25">
      <c r="A36" s="145">
        <v>2006</v>
      </c>
      <c r="B36" s="146">
        <v>8.4280000000000008</v>
      </c>
      <c r="C36" s="146">
        <v>4.0039999999999996</v>
      </c>
      <c r="D36" s="146">
        <v>1.0760000000000001</v>
      </c>
    </row>
    <row r="37" spans="1:4" x14ac:dyDescent="0.25">
      <c r="A37" s="145">
        <v>2007</v>
      </c>
      <c r="B37" s="146">
        <v>8.7390000000000008</v>
      </c>
      <c r="C37" s="146">
        <v>4.0739999999999998</v>
      </c>
      <c r="D37" s="146">
        <v>1.119</v>
      </c>
    </row>
    <row r="38" spans="1:4" x14ac:dyDescent="0.25">
      <c r="A38" s="145">
        <v>2008</v>
      </c>
      <c r="B38" s="146">
        <v>9.0649999999999995</v>
      </c>
      <c r="C38" s="146">
        <v>4.1829999999999998</v>
      </c>
      <c r="D38" s="146">
        <v>1.151</v>
      </c>
    </row>
    <row r="39" spans="1:4" x14ac:dyDescent="0.25">
      <c r="A39" s="145">
        <v>2009</v>
      </c>
      <c r="B39" s="146">
        <v>9.4749999999999996</v>
      </c>
      <c r="C39" s="146">
        <v>4.3239999999999998</v>
      </c>
      <c r="D39" s="146">
        <v>1.198</v>
      </c>
    </row>
    <row r="40" spans="1:4" x14ac:dyDescent="0.25">
      <c r="A40" s="145">
        <v>2010</v>
      </c>
      <c r="B40" s="146">
        <v>9.9580000000000002</v>
      </c>
      <c r="C40" s="146">
        <v>4.5010000000000003</v>
      </c>
      <c r="D40" s="146">
        <v>1.238</v>
      </c>
    </row>
    <row r="41" spans="1:4" x14ac:dyDescent="0.25">
      <c r="A41" s="145">
        <v>2011</v>
      </c>
      <c r="B41" s="146">
        <v>10.428000000000001</v>
      </c>
      <c r="C41" s="146">
        <v>4.6520000000000001</v>
      </c>
      <c r="D41" s="146">
        <v>1.276</v>
      </c>
    </row>
    <row r="42" spans="1:4" x14ac:dyDescent="0.25">
      <c r="A42" s="145">
        <v>2012</v>
      </c>
      <c r="B42" s="146">
        <v>10.798999999999999</v>
      </c>
      <c r="C42" s="146">
        <v>4.7569999999999997</v>
      </c>
      <c r="D42" s="146">
        <v>1.3109999999999999</v>
      </c>
    </row>
    <row r="43" spans="1:4" x14ac:dyDescent="0.25">
      <c r="A43" s="145">
        <v>2013</v>
      </c>
      <c r="B43" s="147">
        <v>10.954000000000001</v>
      </c>
      <c r="C43" s="103">
        <v>4.8239999999999998</v>
      </c>
      <c r="D43" s="148">
        <v>1.321</v>
      </c>
    </row>
    <row r="44" spans="1:4" x14ac:dyDescent="0.25">
      <c r="A44" s="145">
        <v>2014</v>
      </c>
      <c r="B44" s="149">
        <v>11.031000000000001</v>
      </c>
      <c r="C44" s="103">
        <v>4.8330000000000002</v>
      </c>
      <c r="D44" s="103">
        <v>1.329</v>
      </c>
    </row>
    <row r="45" spans="1:4" x14ac:dyDescent="0.25">
      <c r="A45" s="145">
        <v>2015</v>
      </c>
      <c r="B45" s="103">
        <v>11.108000000000001</v>
      </c>
      <c r="C45" s="103">
        <v>4.8310000000000004</v>
      </c>
      <c r="D45" s="103">
        <v>1.337</v>
      </c>
    </row>
    <row r="46" spans="1:4" x14ac:dyDescent="0.25">
      <c r="A46" s="145">
        <v>2016</v>
      </c>
      <c r="B46" s="103">
        <v>11.206</v>
      </c>
      <c r="C46" s="103">
        <v>4.8419999999999996</v>
      </c>
      <c r="D46" s="103">
        <v>1.333</v>
      </c>
    </row>
    <row r="47" spans="1:4" x14ac:dyDescent="0.25">
      <c r="A47" s="145">
        <v>2017</v>
      </c>
      <c r="B47" s="103">
        <v>11.3</v>
      </c>
      <c r="C47" s="103">
        <v>4.8390000000000004</v>
      </c>
      <c r="D47" s="103">
        <v>1.2989999999999999</v>
      </c>
    </row>
    <row r="48" spans="1:4" x14ac:dyDescent="0.25">
      <c r="A48" s="145">
        <v>2018</v>
      </c>
      <c r="B48" s="103">
        <v>11.375</v>
      </c>
      <c r="C48" s="103">
        <v>4.8090000000000002</v>
      </c>
      <c r="D48" s="103">
        <v>1.2889999999999999</v>
      </c>
    </row>
    <row r="49" spans="1:4" x14ac:dyDescent="0.25">
      <c r="A49" s="145">
        <v>2019</v>
      </c>
      <c r="B49" s="103">
        <v>11.438000000000001</v>
      </c>
      <c r="C49" s="103">
        <v>4.7939999999999996</v>
      </c>
      <c r="D49" s="103">
        <v>1.2929999999999999</v>
      </c>
    </row>
    <row r="50" spans="1:4" x14ac:dyDescent="0.25">
      <c r="A50" s="145">
        <v>2020</v>
      </c>
      <c r="B50" s="103">
        <v>11.489000000000001</v>
      </c>
      <c r="C50" s="103">
        <v>4.766</v>
      </c>
      <c r="D50" s="103">
        <v>1.2909999999999999</v>
      </c>
    </row>
    <row r="51" spans="1:4" x14ac:dyDescent="0.25">
      <c r="A51" s="145">
        <v>2021</v>
      </c>
      <c r="B51" s="103">
        <v>11.63</v>
      </c>
      <c r="C51" s="103">
        <v>4.7469999999999999</v>
      </c>
      <c r="D51" s="103">
        <v>1.2849999999999999</v>
      </c>
    </row>
    <row r="52" spans="1:4" x14ac:dyDescent="0.25">
      <c r="A52" s="145">
        <v>2022</v>
      </c>
      <c r="B52" s="103">
        <v>11.757</v>
      </c>
      <c r="C52" s="103">
        <v>4.7329999999999997</v>
      </c>
      <c r="D52" s="103">
        <v>1.284</v>
      </c>
    </row>
    <row r="53" spans="1:4" x14ac:dyDescent="0.25">
      <c r="A53" s="145">
        <v>2023</v>
      </c>
      <c r="B53" s="103">
        <v>11.871</v>
      </c>
      <c r="C53" s="103">
        <v>4.7329999999999997</v>
      </c>
      <c r="D53" s="103">
        <v>1.286</v>
      </c>
    </row>
    <row r="54" spans="1:4" x14ac:dyDescent="0.25">
      <c r="A54" s="145">
        <v>2024</v>
      </c>
      <c r="B54" s="103">
        <v>11.949</v>
      </c>
      <c r="C54" s="150">
        <v>4.75</v>
      </c>
      <c r="D54" s="103">
        <v>1.2889999999999999</v>
      </c>
    </row>
    <row r="55" spans="1:4" x14ac:dyDescent="0.25">
      <c r="A55" s="145">
        <v>2025</v>
      </c>
      <c r="B55" s="103">
        <v>12.058</v>
      </c>
      <c r="C55" s="103">
        <v>4.7549999999999999</v>
      </c>
      <c r="D55" s="103">
        <v>1.2889999999999999</v>
      </c>
    </row>
    <row r="56" spans="1:4" x14ac:dyDescent="0.25">
      <c r="A56" s="145">
        <v>2026</v>
      </c>
      <c r="B56" s="103">
        <v>12.166</v>
      </c>
      <c r="C56" s="103">
        <v>4.7590000000000003</v>
      </c>
      <c r="D56" s="150">
        <v>1.29</v>
      </c>
    </row>
    <row r="57" spans="1:4" x14ac:dyDescent="0.25">
      <c r="A57" s="145">
        <v>2027</v>
      </c>
      <c r="B57" s="103">
        <v>12.212999999999999</v>
      </c>
      <c r="C57" s="103">
        <v>4.7590000000000003</v>
      </c>
      <c r="D57" s="103">
        <v>1.294</v>
      </c>
    </row>
    <row r="58" spans="1:4" x14ac:dyDescent="0.25">
      <c r="A58" s="145">
        <v>2028</v>
      </c>
      <c r="B58" s="103">
        <v>12.202</v>
      </c>
      <c r="C58" s="103">
        <v>4.758</v>
      </c>
      <c r="D58" s="103">
        <v>1.304</v>
      </c>
    </row>
    <row r="59" spans="1:4" x14ac:dyDescent="0.25">
      <c r="A59" s="145">
        <v>2029</v>
      </c>
      <c r="B59" s="103">
        <v>12.201000000000001</v>
      </c>
      <c r="C59" s="103">
        <v>4.7539999999999996</v>
      </c>
      <c r="D59" s="103">
        <v>1.3169999999999999</v>
      </c>
    </row>
    <row r="60" spans="1:4" x14ac:dyDescent="0.25">
      <c r="A60" s="145">
        <v>2030</v>
      </c>
      <c r="B60" s="103">
        <v>12.212999999999999</v>
      </c>
      <c r="C60" s="103">
        <v>4.7640000000000002</v>
      </c>
      <c r="D60" s="103">
        <v>1.3340000000000001</v>
      </c>
    </row>
    <row r="61" spans="1:4" x14ac:dyDescent="0.25">
      <c r="A61" s="145">
        <v>2031</v>
      </c>
      <c r="B61" s="103">
        <v>12.239000000000001</v>
      </c>
      <c r="C61" s="103">
        <v>4.7690000000000001</v>
      </c>
      <c r="D61" s="103">
        <v>1.347</v>
      </c>
    </row>
    <row r="62" spans="1:4" x14ac:dyDescent="0.25">
      <c r="A62" s="145">
        <v>2032</v>
      </c>
      <c r="B62" s="103">
        <v>12.287000000000001</v>
      </c>
      <c r="C62" s="103">
        <v>4.774</v>
      </c>
      <c r="D62" s="103">
        <v>1.3580000000000001</v>
      </c>
    </row>
    <row r="63" spans="1:4" x14ac:dyDescent="0.25">
      <c r="A63" s="145">
        <v>2033</v>
      </c>
      <c r="B63" s="103">
        <v>12.363</v>
      </c>
      <c r="C63" s="103">
        <v>4.7809999999999997</v>
      </c>
      <c r="D63" s="103">
        <v>1.367</v>
      </c>
    </row>
    <row r="64" spans="1:4" x14ac:dyDescent="0.25">
      <c r="A64" s="145">
        <v>2034</v>
      </c>
      <c r="B64" s="103">
        <v>12.454000000000001</v>
      </c>
      <c r="C64" s="103">
        <v>4.7880000000000003</v>
      </c>
      <c r="D64" s="103">
        <v>1.3720000000000001</v>
      </c>
    </row>
    <row r="65" spans="1:4" x14ac:dyDescent="0.25">
      <c r="A65" s="145">
        <v>2035</v>
      </c>
      <c r="B65" s="103">
        <v>12.545</v>
      </c>
      <c r="C65" s="103">
        <v>4.7969999999999997</v>
      </c>
      <c r="D65" s="103">
        <v>1.375</v>
      </c>
    </row>
    <row r="66" spans="1:4" x14ac:dyDescent="0.25">
      <c r="A66" s="145">
        <v>2036</v>
      </c>
      <c r="B66" s="103">
        <v>12.622</v>
      </c>
      <c r="C66" s="150">
        <v>4.82</v>
      </c>
      <c r="D66" s="103">
        <v>1.379</v>
      </c>
    </row>
    <row r="67" spans="1:4" x14ac:dyDescent="0.25">
      <c r="A67" s="145">
        <v>2037</v>
      </c>
      <c r="B67" s="103">
        <v>12.682</v>
      </c>
      <c r="C67" s="150">
        <v>4.84</v>
      </c>
      <c r="D67" s="103">
        <v>1.3779999999999999</v>
      </c>
    </row>
    <row r="68" spans="1:4" x14ac:dyDescent="0.25">
      <c r="A68" s="418" t="s">
        <v>868</v>
      </c>
      <c r="B68" s="419"/>
      <c r="C68" s="419"/>
      <c r="D68" s="420"/>
    </row>
    <row r="70" spans="1:4" x14ac:dyDescent="0.25">
      <c r="A70" s="59" t="s">
        <v>34</v>
      </c>
      <c r="B70" s="56"/>
      <c r="C70" s="56"/>
      <c r="D70" s="56"/>
    </row>
    <row r="71" spans="1:4" x14ac:dyDescent="0.25">
      <c r="A71" s="56"/>
      <c r="B71" s="56"/>
      <c r="C71" s="56"/>
      <c r="D71" s="56"/>
    </row>
    <row r="72" spans="1:4" x14ac:dyDescent="0.25">
      <c r="A72" s="57" t="s">
        <v>773</v>
      </c>
      <c r="B72" s="56"/>
      <c r="C72" s="56"/>
      <c r="D72" s="56"/>
    </row>
    <row r="73" spans="1:4" x14ac:dyDescent="0.25">
      <c r="A73" s="56" t="s">
        <v>898</v>
      </c>
      <c r="B73" s="56"/>
      <c r="C73" s="56"/>
      <c r="D73" s="56"/>
    </row>
    <row r="74" spans="1:4" x14ac:dyDescent="0.25">
      <c r="A74" s="254" t="s">
        <v>899</v>
      </c>
      <c r="B74" s="56"/>
      <c r="C74" s="56"/>
      <c r="D74" s="56"/>
    </row>
    <row r="75" spans="1:4" x14ac:dyDescent="0.25">
      <c r="A75" s="56"/>
      <c r="B75" s="56"/>
      <c r="C75" s="56"/>
      <c r="D75" s="56"/>
    </row>
    <row r="76" spans="1:4" x14ac:dyDescent="0.25">
      <c r="A76" s="57" t="s">
        <v>774</v>
      </c>
      <c r="B76" s="56"/>
      <c r="C76" s="56"/>
      <c r="D76" s="56"/>
    </row>
    <row r="77" spans="1:4" x14ac:dyDescent="0.25">
      <c r="A77" s="56" t="s">
        <v>897</v>
      </c>
      <c r="B77" s="56"/>
      <c r="C77" s="56"/>
      <c r="D77" s="56"/>
    </row>
    <row r="78" spans="1:4" x14ac:dyDescent="0.25">
      <c r="A78" s="254" t="s">
        <v>900</v>
      </c>
      <c r="B78" s="56"/>
      <c r="C78" s="56"/>
      <c r="D78" s="56"/>
    </row>
  </sheetData>
  <mergeCells count="2">
    <mergeCell ref="A6:D8"/>
    <mergeCell ref="A68:D68"/>
  </mergeCells>
  <hyperlinks>
    <hyperlink ref="A3" location="TableOfContents!A1" display="Back"/>
    <hyperlink ref="A74" r:id="rId1"/>
    <hyperlink ref="A78" r:id="rId2" location="946694"/>
  </hyperlinks>
  <pageMargins left="0.7" right="0.7" top="0.75" bottom="0.75" header="0.3" footer="0.3"/>
  <pageSetup orientation="portrait" verticalDpi="4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48" sqref="A48:J48"/>
    </sheetView>
  </sheetViews>
  <sheetFormatPr defaultColWidth="8.85546875" defaultRowHeight="15" x14ac:dyDescent="0.25"/>
  <cols>
    <col min="2" max="2" width="13.42578125" customWidth="1"/>
    <col min="3" max="3" width="19.7109375" customWidth="1"/>
    <col min="4" max="4" width="15.7109375" customWidth="1"/>
    <col min="5" max="5" width="17.140625" customWidth="1"/>
    <col min="6" max="6" width="14.28515625" customWidth="1"/>
    <col min="7" max="7" width="17.28515625" customWidth="1"/>
    <col min="8" max="8" width="14.42578125" customWidth="1"/>
    <col min="9" max="9" width="16.28515625" customWidth="1"/>
    <col min="10" max="10" width="19.42578125" customWidth="1"/>
  </cols>
  <sheetData>
    <row r="1" spans="1:10" s="56" customFormat="1" ht="15.75" x14ac:dyDescent="0.25">
      <c r="A1" s="2" t="s">
        <v>210</v>
      </c>
    </row>
    <row r="2" spans="1:10" s="56" customFormat="1" ht="15.75" x14ac:dyDescent="0.25">
      <c r="A2" s="2" t="s">
        <v>948</v>
      </c>
    </row>
    <row r="3" spans="1:10" s="56" customFormat="1" x14ac:dyDescent="0.25"/>
    <row r="4" spans="1:10" s="56" customFormat="1" ht="18.75" x14ac:dyDescent="0.3">
      <c r="A4" s="3" t="s">
        <v>141</v>
      </c>
      <c r="B4" s="4" t="s">
        <v>142</v>
      </c>
    </row>
    <row r="5" spans="1:10" s="56" customFormat="1" x14ac:dyDescent="0.25"/>
    <row r="6" spans="1:10" x14ac:dyDescent="0.25">
      <c r="A6" s="378" t="s">
        <v>947</v>
      </c>
      <c r="B6" s="378"/>
      <c r="C6" s="378"/>
      <c r="D6" s="378"/>
      <c r="E6" s="378"/>
      <c r="F6" s="378"/>
      <c r="G6" s="378"/>
      <c r="H6" s="378"/>
      <c r="I6" s="378"/>
      <c r="J6" s="378"/>
    </row>
    <row r="7" spans="1:10" x14ac:dyDescent="0.25">
      <c r="A7" s="378"/>
      <c r="B7" s="378"/>
      <c r="C7" s="378"/>
      <c r="D7" s="378"/>
      <c r="E7" s="378"/>
      <c r="F7" s="378"/>
      <c r="G7" s="378"/>
      <c r="H7" s="378"/>
      <c r="I7" s="378"/>
      <c r="J7" s="378"/>
    </row>
    <row r="8" spans="1:10" ht="84" customHeight="1" x14ac:dyDescent="0.25">
      <c r="A8" s="293" t="s">
        <v>149</v>
      </c>
      <c r="B8" s="310" t="s">
        <v>211</v>
      </c>
      <c r="C8" s="294" t="s">
        <v>212</v>
      </c>
      <c r="D8" s="294" t="s">
        <v>213</v>
      </c>
      <c r="E8" s="310" t="s">
        <v>214</v>
      </c>
      <c r="F8" s="294" t="s">
        <v>215</v>
      </c>
      <c r="G8" s="294" t="s">
        <v>216</v>
      </c>
      <c r="H8" s="310" t="s">
        <v>217</v>
      </c>
      <c r="I8" s="294" t="s">
        <v>218</v>
      </c>
      <c r="J8" s="294" t="s">
        <v>219</v>
      </c>
    </row>
    <row r="9" spans="1:10" x14ac:dyDescent="0.25">
      <c r="A9" s="135">
        <v>1975</v>
      </c>
      <c r="B9" s="79">
        <v>86290.6</v>
      </c>
      <c r="C9" s="72">
        <v>2488</v>
      </c>
      <c r="D9" s="151">
        <v>2.8834341608140371E-2</v>
      </c>
      <c r="E9" s="79">
        <v>54771.6</v>
      </c>
      <c r="F9" s="72">
        <v>1711.066</v>
      </c>
      <c r="G9" s="151">
        <f>F9/E9</f>
        <v>3.1240022201286799E-2</v>
      </c>
      <c r="H9" s="79">
        <v>31519</v>
      </c>
      <c r="I9" s="72">
        <v>777.88499999999999</v>
      </c>
      <c r="J9" s="151">
        <f>I9/H9</f>
        <v>2.4679875630572036E-2</v>
      </c>
    </row>
    <row r="10" spans="1:10" x14ac:dyDescent="0.25">
      <c r="A10" s="135">
        <v>1976</v>
      </c>
      <c r="B10" s="79">
        <v>87804.5</v>
      </c>
      <c r="C10" s="72">
        <v>2670.2439999999997</v>
      </c>
      <c r="D10" s="151">
        <v>3.0815722660757969E-2</v>
      </c>
      <c r="E10" s="79">
        <v>55225.599999999999</v>
      </c>
      <c r="F10" s="72">
        <v>1823.7619999999999</v>
      </c>
      <c r="G10" s="151">
        <f t="shared" ref="G10:G48" si="0">F10/E10</f>
        <v>3.3023851257387875E-2</v>
      </c>
      <c r="H10" s="79">
        <v>32578.9</v>
      </c>
      <c r="I10" s="72">
        <v>846.48199999999997</v>
      </c>
      <c r="J10" s="151">
        <f t="shared" ref="J10:J48" si="1">I10/H10</f>
        <v>2.5982522430161852E-2</v>
      </c>
    </row>
    <row r="11" spans="1:10" x14ac:dyDescent="0.25">
      <c r="A11" s="135">
        <v>1977</v>
      </c>
      <c r="B11" s="79">
        <v>89738.7</v>
      </c>
      <c r="C11" s="72">
        <v>2834.4319999999998</v>
      </c>
      <c r="D11" s="151">
        <v>3.1908499380839804E-2</v>
      </c>
      <c r="E11" s="79">
        <v>55923</v>
      </c>
      <c r="F11" s="72">
        <v>1928.364</v>
      </c>
      <c r="G11" s="151">
        <f t="shared" si="0"/>
        <v>3.4482484845233627E-2</v>
      </c>
      <c r="H11" s="79">
        <v>33815.699999999997</v>
      </c>
      <c r="I11" s="72">
        <v>906.06799999999998</v>
      </c>
      <c r="J11" s="151">
        <f t="shared" si="1"/>
        <v>2.6794299689197623E-2</v>
      </c>
    </row>
    <row r="12" spans="1:10" x14ac:dyDescent="0.25">
      <c r="A12" s="135">
        <v>1978</v>
      </c>
      <c r="B12" s="79">
        <v>94136.9</v>
      </c>
      <c r="C12" s="72">
        <v>2879.828</v>
      </c>
      <c r="D12" s="151">
        <v>3.0733901090691768E-2</v>
      </c>
      <c r="E12" s="79">
        <v>57911.1</v>
      </c>
      <c r="F12" s="72">
        <v>1952.2270000000001</v>
      </c>
      <c r="G12" s="151">
        <f t="shared" si="0"/>
        <v>3.3710756659776797E-2</v>
      </c>
      <c r="H12" s="79">
        <v>36225.800000000003</v>
      </c>
      <c r="I12" s="72">
        <v>927.601</v>
      </c>
      <c r="J12" s="151">
        <f t="shared" si="1"/>
        <v>2.5606087374191872E-2</v>
      </c>
    </row>
    <row r="13" spans="1:10" x14ac:dyDescent="0.25">
      <c r="A13" s="135">
        <v>1979</v>
      </c>
      <c r="B13" s="79">
        <v>97845.9</v>
      </c>
      <c r="C13" s="72">
        <v>2870.4110000000001</v>
      </c>
      <c r="D13" s="151">
        <v>2.9294690969954278E-2</v>
      </c>
      <c r="E13" s="79">
        <v>59414.400000000001</v>
      </c>
      <c r="F13" s="72">
        <v>1939.278</v>
      </c>
      <c r="G13" s="151">
        <f t="shared" si="0"/>
        <v>3.263986508321215E-2</v>
      </c>
      <c r="H13" s="79">
        <v>38431.5</v>
      </c>
      <c r="I13" s="72">
        <v>931.13300000000004</v>
      </c>
      <c r="J13" s="151">
        <f t="shared" si="1"/>
        <v>2.4228380365065118E-2</v>
      </c>
    </row>
    <row r="14" spans="1:10" x14ac:dyDescent="0.25">
      <c r="A14" s="135">
        <v>1980</v>
      </c>
      <c r="B14" s="79">
        <v>100485.3</v>
      </c>
      <c r="C14" s="72">
        <v>2856</v>
      </c>
      <c r="D14" s="151">
        <v>2.8429791554679569E-2</v>
      </c>
      <c r="E14" s="79">
        <v>60315.4</v>
      </c>
      <c r="F14" s="72">
        <v>1929.6179999999999</v>
      </c>
      <c r="G14" s="151">
        <f t="shared" si="0"/>
        <v>3.1992128046900124E-2</v>
      </c>
      <c r="H14" s="79">
        <v>40169.9</v>
      </c>
      <c r="I14" s="72">
        <v>931.63499999999999</v>
      </c>
      <c r="J14" s="151">
        <f t="shared" si="1"/>
        <v>2.3192365427845228E-2</v>
      </c>
    </row>
    <row r="15" spans="1:10" x14ac:dyDescent="0.25">
      <c r="A15" s="135">
        <v>1981</v>
      </c>
      <c r="B15" s="79">
        <v>102315.5</v>
      </c>
      <c r="C15" s="72">
        <v>2776.5189999999998</v>
      </c>
      <c r="D15" s="151">
        <v>2.7049988309107202E-2</v>
      </c>
      <c r="E15" s="79">
        <v>60807.6</v>
      </c>
      <c r="F15" s="72">
        <v>1870.4359999999999</v>
      </c>
      <c r="G15" s="151">
        <f t="shared" si="0"/>
        <v>3.0759905011873517E-2</v>
      </c>
      <c r="H15" s="79">
        <v>41507.9</v>
      </c>
      <c r="I15" s="72">
        <v>906.08299999999997</v>
      </c>
      <c r="J15" s="151">
        <f t="shared" si="1"/>
        <v>2.1829169868868334E-2</v>
      </c>
    </row>
    <row r="16" spans="1:10" x14ac:dyDescent="0.25">
      <c r="A16" s="135">
        <v>1982</v>
      </c>
      <c r="B16" s="79">
        <v>103709.7</v>
      </c>
      <c r="C16" s="72">
        <v>2603.7129999999997</v>
      </c>
      <c r="D16" s="151">
        <v>2.492354596622889E-2</v>
      </c>
      <c r="E16" s="79">
        <v>61031</v>
      </c>
      <c r="F16" s="72">
        <v>1745.568</v>
      </c>
      <c r="G16" s="151">
        <f t="shared" si="0"/>
        <v>2.8601333748422931E-2</v>
      </c>
      <c r="H16" s="79">
        <v>42678.7</v>
      </c>
      <c r="I16" s="72">
        <v>858.14499999999998</v>
      </c>
      <c r="J16" s="151">
        <f t="shared" si="1"/>
        <v>2.0107102606218091E-2</v>
      </c>
    </row>
    <row r="17" spans="1:10" x14ac:dyDescent="0.25">
      <c r="A17" s="135">
        <v>1983</v>
      </c>
      <c r="B17" s="79">
        <v>104702.2</v>
      </c>
      <c r="C17" s="72">
        <v>2568.9659999999999</v>
      </c>
      <c r="D17" s="151">
        <v>2.4377885956671504E-2</v>
      </c>
      <c r="E17" s="79">
        <v>61152.9</v>
      </c>
      <c r="F17" s="72">
        <v>1730.93</v>
      </c>
      <c r="G17" s="151">
        <f t="shared" si="0"/>
        <v>2.8304953648968404E-2</v>
      </c>
      <c r="H17" s="79">
        <v>43549.3</v>
      </c>
      <c r="I17" s="72">
        <v>838.03599999999994</v>
      </c>
      <c r="J17" s="151">
        <f t="shared" si="1"/>
        <v>1.9243386231236781E-2</v>
      </c>
    </row>
    <row r="18" spans="1:10" x14ac:dyDescent="0.25">
      <c r="A18" s="135">
        <v>1984</v>
      </c>
      <c r="B18" s="79">
        <v>106290.7</v>
      </c>
      <c r="C18" s="72">
        <v>2596.5349999999999</v>
      </c>
      <c r="D18" s="151">
        <v>2.4249458328663751E-2</v>
      </c>
      <c r="E18" s="79">
        <v>61654.8</v>
      </c>
      <c r="F18" s="72">
        <v>1747.548</v>
      </c>
      <c r="G18" s="151">
        <f t="shared" si="0"/>
        <v>2.8344070534654237E-2</v>
      </c>
      <c r="H18" s="79">
        <v>44635.9</v>
      </c>
      <c r="I18" s="72">
        <v>848.98699999999997</v>
      </c>
      <c r="J18" s="151">
        <f t="shared" si="1"/>
        <v>1.9020272919331747E-2</v>
      </c>
    </row>
    <row r="19" spans="1:10" x14ac:dyDescent="0.25">
      <c r="A19" s="135">
        <v>1985</v>
      </c>
      <c r="B19" s="79">
        <v>108822.5</v>
      </c>
      <c r="C19" s="72">
        <v>2653</v>
      </c>
      <c r="D19" s="151">
        <v>2.4392262145562869E-2</v>
      </c>
      <c r="E19" s="79">
        <v>62658.2</v>
      </c>
      <c r="F19" s="72">
        <v>1784.6969999999999</v>
      </c>
      <c r="G19" s="151">
        <f t="shared" si="0"/>
        <v>2.8483055689438892E-2</v>
      </c>
      <c r="H19" s="79">
        <v>46164.3</v>
      </c>
      <c r="I19" s="72">
        <v>871.803</v>
      </c>
      <c r="J19" s="151">
        <f t="shared" si="1"/>
        <v>1.8884787595609593E-2</v>
      </c>
    </row>
    <row r="20" spans="1:10" x14ac:dyDescent="0.25">
      <c r="A20" s="135">
        <v>1986</v>
      </c>
      <c r="B20" s="79">
        <v>111029.6</v>
      </c>
      <c r="C20" s="72">
        <v>2727.386</v>
      </c>
      <c r="D20" s="151">
        <v>2.4428654598869653E-2</v>
      </c>
      <c r="E20" s="79">
        <v>63444.800000000003</v>
      </c>
      <c r="F20" s="72">
        <v>1826.1790000000001</v>
      </c>
      <c r="G20" s="151">
        <f t="shared" si="0"/>
        <v>2.8783745870425946E-2</v>
      </c>
      <c r="H20" s="79">
        <v>47584.800000000003</v>
      </c>
      <c r="I20" s="72">
        <v>901.20699999999999</v>
      </c>
      <c r="J20" s="151">
        <f t="shared" si="1"/>
        <v>1.893896790571779E-2</v>
      </c>
    </row>
    <row r="21" spans="1:10" x14ac:dyDescent="0.25">
      <c r="A21" s="135">
        <v>1987</v>
      </c>
      <c r="B21" s="79">
        <v>113199.9</v>
      </c>
      <c r="C21" s="72">
        <v>2785.8850000000002</v>
      </c>
      <c r="D21" s="151">
        <v>2.45454585502956E-2</v>
      </c>
      <c r="E21" s="79">
        <v>64217.2</v>
      </c>
      <c r="F21" s="72">
        <v>1857.193</v>
      </c>
      <c r="G21" s="151">
        <f t="shared" si="0"/>
        <v>2.8920491706271843E-2</v>
      </c>
      <c r="H21" s="79">
        <v>48982.7</v>
      </c>
      <c r="I21" s="72">
        <v>928.69200000000001</v>
      </c>
      <c r="J21" s="151">
        <f t="shared" si="1"/>
        <v>1.8959591855900147E-2</v>
      </c>
    </row>
    <row r="22" spans="1:10" x14ac:dyDescent="0.25">
      <c r="A22" s="135">
        <v>1988</v>
      </c>
      <c r="B22" s="79">
        <v>115296.6</v>
      </c>
      <c r="C22" s="72">
        <v>2830.2839999999997</v>
      </c>
      <c r="D22" s="151">
        <v>2.4466705279264169E-2</v>
      </c>
      <c r="E22" s="79">
        <v>65012</v>
      </c>
      <c r="F22" s="72">
        <v>1876.8779999999999</v>
      </c>
      <c r="G22" s="151">
        <f t="shared" si="0"/>
        <v>2.8869716360056603E-2</v>
      </c>
      <c r="H22" s="79">
        <v>50284.6</v>
      </c>
      <c r="I22" s="72">
        <v>953.40599999999995</v>
      </c>
      <c r="J22" s="151">
        <f t="shared" si="1"/>
        <v>1.8960198549854229E-2</v>
      </c>
    </row>
    <row r="23" spans="1:10" x14ac:dyDescent="0.25">
      <c r="A23" s="135">
        <v>1989</v>
      </c>
      <c r="B23" s="79">
        <v>117511.4</v>
      </c>
      <c r="C23" s="72">
        <v>2895.364</v>
      </c>
      <c r="D23" s="151">
        <v>2.4524305232041063E-2</v>
      </c>
      <c r="E23" s="79">
        <v>65894.600000000006</v>
      </c>
      <c r="F23" s="72">
        <v>1906.3789999999999</v>
      </c>
      <c r="G23" s="151">
        <f t="shared" si="0"/>
        <v>2.8930731805034096E-2</v>
      </c>
      <c r="H23" s="79">
        <v>51616.800000000003</v>
      </c>
      <c r="I23" s="72">
        <v>988.98500000000001</v>
      </c>
      <c r="J23" s="151">
        <f t="shared" si="1"/>
        <v>1.9160137784597263E-2</v>
      </c>
    </row>
    <row r="24" spans="1:10" x14ac:dyDescent="0.25">
      <c r="A24" s="135">
        <v>1990</v>
      </c>
      <c r="B24" s="79">
        <v>119445.4</v>
      </c>
      <c r="C24" s="72">
        <v>3007</v>
      </c>
      <c r="D24" s="151">
        <v>2.518615306011341E-2</v>
      </c>
      <c r="E24" s="79">
        <v>66669.7</v>
      </c>
      <c r="F24" s="72">
        <v>1967.4079999999999</v>
      </c>
      <c r="G24" s="151">
        <f t="shared" si="0"/>
        <v>2.9509777305132618E-2</v>
      </c>
      <c r="H24" s="79">
        <v>52775.7</v>
      </c>
      <c r="I24" s="72">
        <v>1043.886</v>
      </c>
      <c r="J24" s="151">
        <f t="shared" si="1"/>
        <v>1.9779671326007994E-2</v>
      </c>
    </row>
    <row r="25" spans="1:10" x14ac:dyDescent="0.25">
      <c r="A25" s="135">
        <v>1991</v>
      </c>
      <c r="B25" s="79">
        <v>120716.3</v>
      </c>
      <c r="C25" s="72">
        <v>3194.9380000000001</v>
      </c>
      <c r="D25" s="151">
        <v>2.6479508026886131E-2</v>
      </c>
      <c r="E25" s="79">
        <v>67058.7</v>
      </c>
      <c r="F25" s="72">
        <v>2067.777</v>
      </c>
      <c r="G25" s="151">
        <f t="shared" si="0"/>
        <v>3.0835327854551314E-2</v>
      </c>
      <c r="H25" s="79">
        <v>53657.599999999999</v>
      </c>
      <c r="I25" s="72">
        <v>1127.1610000000001</v>
      </c>
      <c r="J25" s="151">
        <f t="shared" si="1"/>
        <v>2.100654893249046E-2</v>
      </c>
    </row>
    <row r="26" spans="1:10" x14ac:dyDescent="0.25">
      <c r="A26" s="135">
        <v>1992</v>
      </c>
      <c r="B26" s="79">
        <v>121934.5</v>
      </c>
      <c r="C26" s="72">
        <v>3467.7830000000004</v>
      </c>
      <c r="D26" s="151">
        <v>2.8454304516213735E-2</v>
      </c>
      <c r="E26" s="79">
        <v>67428.600000000006</v>
      </c>
      <c r="F26" s="72">
        <v>2219.7890000000002</v>
      </c>
      <c r="G26" s="151">
        <f t="shared" si="0"/>
        <v>3.2920585626870495E-2</v>
      </c>
      <c r="H26" s="79">
        <v>54505.9</v>
      </c>
      <c r="I26" s="72">
        <v>1247.9939999999999</v>
      </c>
      <c r="J26" s="151">
        <f t="shared" si="1"/>
        <v>2.2896493774068494E-2</v>
      </c>
    </row>
    <row r="27" spans="1:10" x14ac:dyDescent="0.25">
      <c r="A27" s="135">
        <v>1993</v>
      </c>
      <c r="B27" s="79">
        <v>123333.4</v>
      </c>
      <c r="C27" s="72">
        <v>3725.9659999999999</v>
      </c>
      <c r="D27" s="151">
        <v>3.0227773135490778E-2</v>
      </c>
      <c r="E27" s="79">
        <v>67948.800000000003</v>
      </c>
      <c r="F27" s="72">
        <v>2357.3319999999999</v>
      </c>
      <c r="G27" s="151">
        <f t="shared" si="0"/>
        <v>3.4692768672883109E-2</v>
      </c>
      <c r="H27" s="79">
        <v>55384.6</v>
      </c>
      <c r="I27" s="72">
        <v>1368.634</v>
      </c>
      <c r="J27" s="151">
        <f t="shared" si="1"/>
        <v>2.4711454086515025E-2</v>
      </c>
    </row>
    <row r="28" spans="1:10" x14ac:dyDescent="0.25">
      <c r="A28" s="135">
        <v>1994</v>
      </c>
      <c r="B28" s="79">
        <v>125087.9</v>
      </c>
      <c r="C28" s="72">
        <v>3962.9540000000002</v>
      </c>
      <c r="D28" s="151">
        <v>3.1701603097401769E-2</v>
      </c>
      <c r="E28" s="79">
        <v>68651.5</v>
      </c>
      <c r="F28" s="72">
        <v>2473.0610000000001</v>
      </c>
      <c r="G28" s="151">
        <f t="shared" si="0"/>
        <v>3.6023408082853252E-2</v>
      </c>
      <c r="H28" s="79">
        <v>56436.4</v>
      </c>
      <c r="I28" s="72">
        <v>1489.893</v>
      </c>
      <c r="J28" s="151">
        <f t="shared" si="1"/>
        <v>2.6399504575061485E-2</v>
      </c>
    </row>
    <row r="29" spans="1:10" x14ac:dyDescent="0.25">
      <c r="A29" s="135">
        <v>1995</v>
      </c>
      <c r="B29" s="79">
        <v>127062.2</v>
      </c>
      <c r="C29" s="72">
        <v>4179</v>
      </c>
      <c r="D29" s="151">
        <f>C29/B29</f>
        <v>3.288940377232568E-2</v>
      </c>
      <c r="E29" s="79">
        <v>69451.7</v>
      </c>
      <c r="F29" s="72">
        <v>2568.3589999999999</v>
      </c>
      <c r="G29" s="151">
        <f t="shared" si="0"/>
        <v>3.6980505876745999E-2</v>
      </c>
      <c r="H29" s="79">
        <v>57610.5</v>
      </c>
      <c r="I29" s="72">
        <v>1616.904</v>
      </c>
      <c r="J29" s="151">
        <f t="shared" si="1"/>
        <v>2.8066133777696775E-2</v>
      </c>
    </row>
    <row r="30" spans="1:10" x14ac:dyDescent="0.25">
      <c r="A30" s="135">
        <v>1996</v>
      </c>
      <c r="B30" s="79">
        <v>129079.8</v>
      </c>
      <c r="C30" s="72">
        <v>4378</v>
      </c>
      <c r="D30" s="151">
        <f t="shared" ref="D30:D48" si="2">C30/B30</f>
        <v>3.3917003280141432E-2</v>
      </c>
      <c r="E30" s="79">
        <v>70257.100000000006</v>
      </c>
      <c r="F30" s="72">
        <v>2644.4540000000002</v>
      </c>
      <c r="G30" s="151">
        <f t="shared" si="0"/>
        <v>3.7639669157992571E-2</v>
      </c>
      <c r="H30" s="79">
        <v>58822.7</v>
      </c>
      <c r="I30" s="72">
        <v>1741.1690000000001</v>
      </c>
      <c r="J30" s="151">
        <f t="shared" si="1"/>
        <v>2.9600290364094138E-2</v>
      </c>
    </row>
    <row r="31" spans="1:10" x14ac:dyDescent="0.25">
      <c r="A31" s="135">
        <v>1997</v>
      </c>
      <c r="B31" s="79">
        <v>131145</v>
      </c>
      <c r="C31" s="72">
        <v>4501</v>
      </c>
      <c r="D31" s="151">
        <f t="shared" si="2"/>
        <v>3.4320789965305576E-2</v>
      </c>
      <c r="E31" s="79">
        <v>71100.399999999994</v>
      </c>
      <c r="F31" s="72">
        <v>2666.4859999999999</v>
      </c>
      <c r="G31" s="151">
        <f t="shared" si="0"/>
        <v>3.7503108280684781E-2</v>
      </c>
      <c r="H31" s="79">
        <v>60044.6</v>
      </c>
      <c r="I31" s="72">
        <v>1841.6479999999999</v>
      </c>
      <c r="J31" s="151">
        <f t="shared" si="1"/>
        <v>3.0671334308164263E-2</v>
      </c>
    </row>
    <row r="32" spans="1:10" x14ac:dyDescent="0.25">
      <c r="A32" s="135">
        <v>1998</v>
      </c>
      <c r="B32" s="79">
        <v>133378.5</v>
      </c>
      <c r="C32" s="72">
        <v>4691</v>
      </c>
      <c r="D32" s="151">
        <f t="shared" si="2"/>
        <v>3.5170585964004693E-2</v>
      </c>
      <c r="E32" s="79">
        <v>72023.8</v>
      </c>
      <c r="F32" s="72">
        <v>2737.2959999999998</v>
      </c>
      <c r="G32" s="151">
        <f t="shared" si="0"/>
        <v>3.8005437091628042E-2</v>
      </c>
      <c r="H32" s="79">
        <v>61354.7</v>
      </c>
      <c r="I32" s="72">
        <v>1961.0229999999999</v>
      </c>
      <c r="J32" s="151">
        <f t="shared" si="1"/>
        <v>3.1962066475754912E-2</v>
      </c>
    </row>
    <row r="33" spans="1:10" x14ac:dyDescent="0.25">
      <c r="A33" s="135">
        <v>1999</v>
      </c>
      <c r="B33" s="79">
        <v>135749</v>
      </c>
      <c r="C33" s="72">
        <v>4870</v>
      </c>
      <c r="D33" s="151">
        <f t="shared" si="2"/>
        <v>3.5875034070232563E-2</v>
      </c>
      <c r="E33" s="79">
        <v>73020.2</v>
      </c>
      <c r="F33" s="72">
        <v>2801.163</v>
      </c>
      <c r="G33" s="151">
        <f t="shared" si="0"/>
        <v>3.8361480795725017E-2</v>
      </c>
      <c r="H33" s="79">
        <v>62728.800000000003</v>
      </c>
      <c r="I33" s="72">
        <v>2078.2919999999999</v>
      </c>
      <c r="J33" s="151">
        <f t="shared" si="1"/>
        <v>3.3131384627156903E-2</v>
      </c>
    </row>
    <row r="34" spans="1:10" x14ac:dyDescent="0.25">
      <c r="A34" s="135">
        <v>2000</v>
      </c>
      <c r="B34" s="79">
        <v>138047.79999999999</v>
      </c>
      <c r="C34" s="72">
        <v>5036</v>
      </c>
      <c r="D34" s="151">
        <f t="shared" si="2"/>
        <v>3.6480117756313393E-2</v>
      </c>
      <c r="E34" s="79">
        <v>73982.899999999994</v>
      </c>
      <c r="F34" s="72">
        <v>2856.4110000000001</v>
      </c>
      <c r="G34" s="151">
        <f t="shared" si="0"/>
        <v>3.8609070474393409E-2</v>
      </c>
      <c r="H34" s="79">
        <v>64064.9</v>
      </c>
      <c r="I34" s="72">
        <v>2185.9229999999998</v>
      </c>
      <c r="J34" s="151">
        <f t="shared" si="1"/>
        <v>3.4120446609609938E-2</v>
      </c>
    </row>
    <row r="35" spans="1:10" x14ac:dyDescent="0.25">
      <c r="A35" s="135">
        <v>2001</v>
      </c>
      <c r="B35" s="79">
        <v>140017</v>
      </c>
      <c r="C35" s="72">
        <v>5268</v>
      </c>
      <c r="D35" s="151">
        <f t="shared" si="2"/>
        <v>3.7624002799660043E-2</v>
      </c>
      <c r="E35" s="79">
        <v>74783</v>
      </c>
      <c r="F35" s="72">
        <v>2951.8330000000001</v>
      </c>
      <c r="G35" s="151">
        <f t="shared" si="0"/>
        <v>3.9471978925691667E-2</v>
      </c>
      <c r="H35" s="79">
        <v>65234</v>
      </c>
      <c r="I35" s="72">
        <v>2322.35</v>
      </c>
      <c r="J35" s="151">
        <f t="shared" si="1"/>
        <v>3.5600300456816995E-2</v>
      </c>
    </row>
    <row r="36" spans="1:10" x14ac:dyDescent="0.25">
      <c r="A36" s="135">
        <v>2002</v>
      </c>
      <c r="B36" s="79">
        <v>141292.4</v>
      </c>
      <c r="C36" s="72">
        <v>5539</v>
      </c>
      <c r="D36" s="151">
        <f t="shared" si="2"/>
        <v>3.920239163606818E-2</v>
      </c>
      <c r="E36" s="79">
        <v>75240.3</v>
      </c>
      <c r="F36" s="72">
        <v>3070.0010000000002</v>
      </c>
      <c r="G36" s="151">
        <f t="shared" si="0"/>
        <v>4.0802615087924959E-2</v>
      </c>
      <c r="H36" s="79">
        <v>66052.100000000006</v>
      </c>
      <c r="I36" s="72">
        <v>2473.98</v>
      </c>
      <c r="J36" s="151">
        <f t="shared" si="1"/>
        <v>3.7454978721342694E-2</v>
      </c>
    </row>
    <row r="37" spans="1:10" x14ac:dyDescent="0.25">
      <c r="A37" s="135">
        <v>2003</v>
      </c>
      <c r="B37" s="79">
        <v>142410.6</v>
      </c>
      <c r="C37" s="72">
        <v>5869</v>
      </c>
      <c r="D37" s="151">
        <f t="shared" si="2"/>
        <v>4.1211819906664247E-2</v>
      </c>
      <c r="E37" s="79">
        <v>75644.899999999994</v>
      </c>
      <c r="F37" s="72">
        <v>3224.6239999999998</v>
      </c>
      <c r="G37" s="151">
        <f t="shared" si="0"/>
        <v>4.2628438929789056E-2</v>
      </c>
      <c r="H37" s="79">
        <v>66765.7</v>
      </c>
      <c r="I37" s="72">
        <v>2649.049</v>
      </c>
      <c r="J37" s="151">
        <f t="shared" si="1"/>
        <v>3.9676795120847978E-2</v>
      </c>
    </row>
    <row r="38" spans="1:10" x14ac:dyDescent="0.25">
      <c r="A38" s="135">
        <v>2004</v>
      </c>
      <c r="B38" s="79">
        <v>143799.29999999999</v>
      </c>
      <c r="C38" s="72">
        <v>6197.6639999999998</v>
      </c>
      <c r="D38" s="151">
        <f t="shared" si="2"/>
        <v>4.3099403126440811E-2</v>
      </c>
      <c r="E38" s="79">
        <v>76241.899999999994</v>
      </c>
      <c r="F38" s="72">
        <v>3373.3589999999999</v>
      </c>
      <c r="G38" s="151">
        <f t="shared" si="0"/>
        <v>4.4245473945428958E-2</v>
      </c>
      <c r="H38" s="79">
        <v>67557.399999999994</v>
      </c>
      <c r="I38" s="72">
        <v>2824.3049999999998</v>
      </c>
      <c r="J38" s="151">
        <f t="shared" si="1"/>
        <v>4.1806004967627527E-2</v>
      </c>
    </row>
    <row r="39" spans="1:10" x14ac:dyDescent="0.25">
      <c r="A39" s="135">
        <v>2005</v>
      </c>
      <c r="B39" s="79">
        <v>145480.29999999999</v>
      </c>
      <c r="C39" s="72">
        <v>6519</v>
      </c>
      <c r="D39" s="151">
        <f t="shared" si="2"/>
        <v>4.4810190795592258E-2</v>
      </c>
      <c r="E39" s="79">
        <v>76998.600000000006</v>
      </c>
      <c r="F39" s="72">
        <v>3521.4670000000001</v>
      </c>
      <c r="G39" s="151">
        <f t="shared" si="0"/>
        <v>4.5734169192686615E-2</v>
      </c>
      <c r="H39" s="79">
        <v>68481.7</v>
      </c>
      <c r="I39" s="72">
        <v>3003.1149999999998</v>
      </c>
      <c r="J39" s="151">
        <f t="shared" si="1"/>
        <v>4.3852810312828096E-2</v>
      </c>
    </row>
    <row r="40" spans="1:10" x14ac:dyDescent="0.25">
      <c r="A40" s="135">
        <v>2006</v>
      </c>
      <c r="B40" s="79">
        <v>147237.4</v>
      </c>
      <c r="C40" s="72">
        <v>6807</v>
      </c>
      <c r="D40" s="151">
        <f t="shared" si="2"/>
        <v>4.623146021323387E-2</v>
      </c>
      <c r="E40" s="79">
        <v>77779.399999999994</v>
      </c>
      <c r="F40" s="72">
        <v>3646.65</v>
      </c>
      <c r="G40" s="151">
        <f t="shared" si="0"/>
        <v>4.6884522122824297E-2</v>
      </c>
      <c r="H40" s="79">
        <v>69458</v>
      </c>
      <c r="I40" s="72">
        <v>3165.029</v>
      </c>
      <c r="J40" s="151">
        <f t="shared" si="1"/>
        <v>4.5567522819545625E-2</v>
      </c>
    </row>
    <row r="41" spans="1:10" x14ac:dyDescent="0.25">
      <c r="A41" s="135">
        <v>2007</v>
      </c>
      <c r="B41" s="79">
        <v>148835.79999999999</v>
      </c>
      <c r="C41" s="72">
        <v>7099</v>
      </c>
      <c r="D41" s="151">
        <f t="shared" si="2"/>
        <v>4.769685787962305E-2</v>
      </c>
      <c r="E41" s="79">
        <v>78498.2</v>
      </c>
      <c r="F41" s="72">
        <v>3775.9140000000002</v>
      </c>
      <c r="G41" s="151">
        <f t="shared" si="0"/>
        <v>4.8101918260546106E-2</v>
      </c>
      <c r="H41" s="79">
        <v>70337.600000000006</v>
      </c>
      <c r="I41" s="72">
        <v>3325.4409999999998</v>
      </c>
      <c r="J41" s="151">
        <f t="shared" si="1"/>
        <v>4.7278283592274963E-2</v>
      </c>
    </row>
    <row r="42" spans="1:10" x14ac:dyDescent="0.25">
      <c r="A42" s="135">
        <v>2008</v>
      </c>
      <c r="B42" s="79">
        <v>149836.5</v>
      </c>
      <c r="C42" s="72">
        <v>7427.2029999999995</v>
      </c>
      <c r="D42" s="151">
        <f t="shared" si="2"/>
        <v>4.9568716567725483E-2</v>
      </c>
      <c r="E42" s="79">
        <v>78873.399999999994</v>
      </c>
      <c r="F42" s="72">
        <v>3924.8440000000001</v>
      </c>
      <c r="G42" s="151">
        <f t="shared" si="0"/>
        <v>4.976131370018283E-2</v>
      </c>
      <c r="H42" s="79">
        <v>70963.100000000006</v>
      </c>
      <c r="I42" s="72">
        <v>3502.3589999999999</v>
      </c>
      <c r="J42" s="151">
        <f t="shared" si="1"/>
        <v>4.9354650515549624E-2</v>
      </c>
    </row>
    <row r="43" spans="1:10" x14ac:dyDescent="0.25">
      <c r="A43" s="135">
        <v>2009</v>
      </c>
      <c r="B43" s="79">
        <v>149475</v>
      </c>
      <c r="C43" s="72">
        <v>7788</v>
      </c>
      <c r="D43" s="151">
        <f t="shared" si="2"/>
        <v>5.2102358253888613E-2</v>
      </c>
      <c r="E43" s="79">
        <v>78472.800000000003</v>
      </c>
      <c r="F43" s="72">
        <v>4101.0739999999996</v>
      </c>
      <c r="G43" s="151">
        <f t="shared" si="0"/>
        <v>5.2261089192688417E-2</v>
      </c>
      <c r="H43" s="79">
        <v>71002.2</v>
      </c>
      <c r="I43" s="72">
        <v>3688.0390000000002</v>
      </c>
      <c r="J43" s="151">
        <f t="shared" si="1"/>
        <v>5.1942601778536442E-2</v>
      </c>
    </row>
    <row r="44" spans="1:10" x14ac:dyDescent="0.25">
      <c r="A44" s="135">
        <v>2010</v>
      </c>
      <c r="B44" s="79">
        <v>148748.79999999999</v>
      </c>
      <c r="C44" s="72">
        <v>8204</v>
      </c>
      <c r="D44" s="151">
        <f t="shared" si="2"/>
        <v>5.5153386111350143E-2</v>
      </c>
      <c r="E44" s="79">
        <v>77898.100000000006</v>
      </c>
      <c r="F44" s="72">
        <v>4310</v>
      </c>
      <c r="G44" s="151">
        <f t="shared" si="0"/>
        <v>5.5328692227409909E-2</v>
      </c>
      <c r="H44" s="79">
        <v>70850.7</v>
      </c>
      <c r="I44" s="72">
        <v>3894</v>
      </c>
      <c r="J44" s="151">
        <f t="shared" si="1"/>
        <v>5.4960642590687177E-2</v>
      </c>
    </row>
    <row r="45" spans="1:10" x14ac:dyDescent="0.25">
      <c r="A45" s="135">
        <v>2011</v>
      </c>
      <c r="B45" s="79">
        <v>148629.29999999999</v>
      </c>
      <c r="C45" s="72">
        <v>8575</v>
      </c>
      <c r="D45" s="151">
        <f t="shared" si="2"/>
        <v>5.7693873280705757E-2</v>
      </c>
      <c r="E45" s="79">
        <v>77687.199999999997</v>
      </c>
      <c r="F45" s="72">
        <v>4494</v>
      </c>
      <c r="G45" s="151">
        <f t="shared" si="0"/>
        <v>5.7847367391281962E-2</v>
      </c>
      <c r="H45" s="79">
        <v>70942.100000000006</v>
      </c>
      <c r="I45" s="72">
        <v>4082</v>
      </c>
      <c r="J45" s="151">
        <f t="shared" si="1"/>
        <v>5.7539881114317161E-2</v>
      </c>
    </row>
    <row r="46" spans="1:10" x14ac:dyDescent="0.25">
      <c r="A46" s="135">
        <v>2012</v>
      </c>
      <c r="B46" s="79">
        <v>149957.37299999999</v>
      </c>
      <c r="C46" s="72">
        <v>8827</v>
      </c>
      <c r="D46" s="151">
        <f t="shared" si="2"/>
        <v>5.8863394466106049E-2</v>
      </c>
      <c r="E46" s="79">
        <v>78148.601999999999</v>
      </c>
      <c r="F46" s="72">
        <v>4606</v>
      </c>
      <c r="G46" s="151">
        <f t="shared" si="0"/>
        <v>5.8938994199793877E-2</v>
      </c>
      <c r="H46" s="79">
        <v>71808.771999999997</v>
      </c>
      <c r="I46" s="72">
        <v>4220</v>
      </c>
      <c r="J46" s="151">
        <f t="shared" si="1"/>
        <v>5.8767193512235527E-2</v>
      </c>
    </row>
    <row r="47" spans="1:10" x14ac:dyDescent="0.25">
      <c r="A47" s="135">
        <v>2013</v>
      </c>
      <c r="B47" s="79">
        <v>150466.921</v>
      </c>
      <c r="C47" s="72">
        <v>8941</v>
      </c>
      <c r="D47" s="151">
        <f t="shared" si="2"/>
        <v>5.9421698407718465E-2</v>
      </c>
      <c r="E47" s="79">
        <v>78188.774999999994</v>
      </c>
      <c r="F47" s="72">
        <v>4642</v>
      </c>
      <c r="G47" s="151">
        <f t="shared" si="0"/>
        <v>5.9369135787074298E-2</v>
      </c>
      <c r="H47" s="79">
        <v>72278.146999999997</v>
      </c>
      <c r="I47" s="72">
        <v>4299</v>
      </c>
      <c r="J47" s="151">
        <f t="shared" si="1"/>
        <v>5.9478558574557812E-2</v>
      </c>
    </row>
    <row r="48" spans="1:10" x14ac:dyDescent="0.25">
      <c r="A48" s="135">
        <v>2014</v>
      </c>
      <c r="B48" s="152">
        <v>151092</v>
      </c>
      <c r="C48" s="152">
        <v>8954.518</v>
      </c>
      <c r="D48" s="151">
        <f t="shared" si="2"/>
        <v>5.9265335027665261E-2</v>
      </c>
      <c r="E48" s="152">
        <v>78285</v>
      </c>
      <c r="F48" s="152">
        <f>4627675/1000</f>
        <v>4627.6750000000002</v>
      </c>
      <c r="G48" s="151">
        <f t="shared" si="0"/>
        <v>5.9113176215111453E-2</v>
      </c>
      <c r="H48" s="334">
        <v>72807</v>
      </c>
      <c r="I48" s="152">
        <f>4326843/1000</f>
        <v>4326.8429999999998</v>
      </c>
      <c r="J48" s="151">
        <f t="shared" si="1"/>
        <v>5.9428942272034282E-2</v>
      </c>
    </row>
    <row r="50" spans="1:5" x14ac:dyDescent="0.25">
      <c r="A50" s="59" t="s">
        <v>34</v>
      </c>
      <c r="B50" s="56"/>
      <c r="C50" s="56"/>
      <c r="D50" s="56"/>
      <c r="E50" s="56"/>
    </row>
    <row r="51" spans="1:5" x14ac:dyDescent="0.25">
      <c r="A51" s="56"/>
      <c r="B51" s="56"/>
      <c r="C51" s="56"/>
      <c r="D51" s="56"/>
      <c r="E51" s="56"/>
    </row>
    <row r="52" spans="1:5" x14ac:dyDescent="0.25">
      <c r="A52" s="270" t="s">
        <v>775</v>
      </c>
      <c r="B52" s="56"/>
      <c r="C52" s="56"/>
      <c r="D52" s="56"/>
      <c r="E52" s="56"/>
    </row>
    <row r="53" spans="1:5" x14ac:dyDescent="0.25">
      <c r="A53" s="56" t="s">
        <v>743</v>
      </c>
      <c r="B53" s="56"/>
      <c r="C53" s="56"/>
      <c r="D53" s="56"/>
      <c r="E53" s="56"/>
    </row>
    <row r="54" spans="1:5" x14ac:dyDescent="0.25">
      <c r="A54" s="56" t="s">
        <v>740</v>
      </c>
      <c r="B54" s="56"/>
      <c r="C54" s="56"/>
      <c r="D54" s="56"/>
      <c r="E54" s="56"/>
    </row>
    <row r="55" spans="1:5" s="56" customFormat="1" x14ac:dyDescent="0.25"/>
    <row r="56" spans="1:5" x14ac:dyDescent="0.25">
      <c r="A56" s="271" t="s">
        <v>776</v>
      </c>
      <c r="B56" s="56"/>
      <c r="C56" s="56"/>
      <c r="D56" s="56"/>
      <c r="E56" s="56"/>
    </row>
    <row r="57" spans="1:5" x14ac:dyDescent="0.25">
      <c r="A57" s="56" t="s">
        <v>946</v>
      </c>
      <c r="B57" s="56"/>
      <c r="C57" s="56"/>
      <c r="D57" s="56"/>
      <c r="E57" s="56"/>
    </row>
    <row r="58" spans="1:5" x14ac:dyDescent="0.25">
      <c r="A58" s="254" t="s">
        <v>945</v>
      </c>
      <c r="B58" s="56"/>
      <c r="C58" s="56"/>
      <c r="D58" s="56"/>
      <c r="E58" s="56"/>
    </row>
  </sheetData>
  <mergeCells count="1">
    <mergeCell ref="A6:J7"/>
  </mergeCells>
  <hyperlinks>
    <hyperlink ref="A4" location="TableOfContents!A1" display="Back"/>
    <hyperlink ref="A58" r:id="rId1" location="table5.d3"/>
  </hyperlinks>
  <pageMargins left="0.7" right="0.7" top="0.75" bottom="0.75" header="0.3" footer="0.3"/>
  <pageSetup orientation="portrait" verticalDpi="4"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6" workbookViewId="0"/>
  </sheetViews>
  <sheetFormatPr defaultColWidth="8.85546875" defaultRowHeight="15" x14ac:dyDescent="0.25"/>
  <cols>
    <col min="2" max="2" width="15.7109375" customWidth="1"/>
    <col min="3" max="3" width="16.42578125" customWidth="1"/>
    <col min="4" max="4" width="19.42578125" customWidth="1"/>
    <col min="5" max="5" width="18.42578125" customWidth="1"/>
    <col min="6" max="6" width="18.28515625" customWidth="1"/>
    <col min="7" max="7" width="17.7109375" customWidth="1"/>
    <col min="8" max="8" width="14.28515625" bestFit="1" customWidth="1"/>
    <col min="9" max="9" width="18.140625" bestFit="1" customWidth="1"/>
  </cols>
  <sheetData>
    <row r="1" spans="1:8" s="56" customFormat="1" ht="15.75" x14ac:dyDescent="0.25">
      <c r="A1" s="2" t="s">
        <v>560</v>
      </c>
    </row>
    <row r="2" spans="1:8" s="56" customFormat="1" x14ac:dyDescent="0.25"/>
    <row r="3" spans="1:8" s="56" customFormat="1" ht="18.75" x14ac:dyDescent="0.3">
      <c r="A3" s="3" t="s">
        <v>141</v>
      </c>
      <c r="B3" s="4" t="s">
        <v>142</v>
      </c>
    </row>
    <row r="4" spans="1:8" s="56" customFormat="1" x14ac:dyDescent="0.25"/>
    <row r="5" spans="1:8" s="56" customFormat="1" x14ac:dyDescent="0.25"/>
    <row r="6" spans="1:8" x14ac:dyDescent="0.25">
      <c r="A6" s="378" t="s">
        <v>560</v>
      </c>
      <c r="B6" s="378"/>
      <c r="C6" s="378"/>
      <c r="D6" s="378"/>
      <c r="E6" s="378"/>
      <c r="F6" s="378"/>
      <c r="G6" s="378"/>
    </row>
    <row r="7" spans="1:8" x14ac:dyDescent="0.25">
      <c r="A7" s="378"/>
      <c r="B7" s="378"/>
      <c r="C7" s="378"/>
      <c r="D7" s="378"/>
      <c r="E7" s="378"/>
      <c r="F7" s="378"/>
      <c r="G7" s="378"/>
    </row>
    <row r="8" spans="1:8" ht="78" customHeight="1" x14ac:dyDescent="0.25">
      <c r="A8" s="91" t="s">
        <v>29</v>
      </c>
      <c r="B8" s="92" t="s">
        <v>222</v>
      </c>
      <c r="C8" s="92" t="s">
        <v>221</v>
      </c>
      <c r="D8" s="92" t="s">
        <v>498</v>
      </c>
      <c r="E8" s="92" t="s">
        <v>499</v>
      </c>
      <c r="F8" s="92" t="s">
        <v>500</v>
      </c>
      <c r="G8" s="92" t="s">
        <v>501</v>
      </c>
    </row>
    <row r="9" spans="1:8" x14ac:dyDescent="0.25">
      <c r="A9" s="131">
        <v>1980</v>
      </c>
      <c r="B9" s="72">
        <v>63754</v>
      </c>
      <c r="C9" s="72">
        <v>137241</v>
      </c>
      <c r="D9" s="131">
        <v>188</v>
      </c>
      <c r="E9" s="72">
        <v>1601</v>
      </c>
      <c r="F9" s="151">
        <f>D9/B9</f>
        <v>2.9488345829281298E-3</v>
      </c>
      <c r="G9" s="151">
        <f>E9/C9</f>
        <v>1.1665610131083276E-2</v>
      </c>
      <c r="H9" s="313"/>
    </row>
    <row r="10" spans="1:8" x14ac:dyDescent="0.25">
      <c r="A10" s="131">
        <v>1981</v>
      </c>
      <c r="B10" s="72">
        <v>63213</v>
      </c>
      <c r="C10" s="72">
        <v>140032</v>
      </c>
      <c r="D10" s="131">
        <v>194</v>
      </c>
      <c r="E10" s="72">
        <v>1583</v>
      </c>
      <c r="F10" s="151">
        <f t="shared" ref="F10:F42" si="0">D10/B10</f>
        <v>3.0689889737870375E-3</v>
      </c>
      <c r="G10" s="151">
        <f t="shared" ref="G10:G42" si="1">E10/C10</f>
        <v>1.1304558957952468E-2</v>
      </c>
    </row>
    <row r="11" spans="1:8" x14ac:dyDescent="0.25">
      <c r="A11" s="131">
        <v>1982</v>
      </c>
      <c r="B11" s="72">
        <v>62813</v>
      </c>
      <c r="C11" s="72">
        <v>142065</v>
      </c>
      <c r="D11" s="131">
        <v>191</v>
      </c>
      <c r="E11" s="72">
        <v>1546</v>
      </c>
      <c r="F11" s="151">
        <f t="shared" si="0"/>
        <v>3.0407718147517234E-3</v>
      </c>
      <c r="G11" s="151">
        <f t="shared" si="1"/>
        <v>1.0882342589659663E-2</v>
      </c>
    </row>
    <row r="12" spans="1:8" x14ac:dyDescent="0.25">
      <c r="A12" s="131">
        <v>1983</v>
      </c>
      <c r="B12" s="72">
        <v>62566</v>
      </c>
      <c r="C12" s="72">
        <v>143865</v>
      </c>
      <c r="D12" s="131">
        <v>198</v>
      </c>
      <c r="E12" s="72">
        <v>1613</v>
      </c>
      <c r="F12" s="151">
        <f t="shared" si="0"/>
        <v>3.1646581210241984E-3</v>
      </c>
      <c r="G12" s="151">
        <f t="shared" si="1"/>
        <v>1.1211900045181246E-2</v>
      </c>
    </row>
    <row r="13" spans="1:8" x14ac:dyDescent="0.25">
      <c r="A13" s="131">
        <v>1984</v>
      </c>
      <c r="B13" s="72">
        <v>62482</v>
      </c>
      <c r="C13" s="72">
        <v>145467</v>
      </c>
      <c r="D13" s="131">
        <v>210</v>
      </c>
      <c r="E13" s="72">
        <v>1688</v>
      </c>
      <c r="F13" s="151">
        <f t="shared" si="0"/>
        <v>3.3609679587721262E-3</v>
      </c>
      <c r="G13" s="151">
        <f t="shared" si="1"/>
        <v>1.1604006406951405E-2</v>
      </c>
    </row>
    <row r="14" spans="1:8" x14ac:dyDescent="0.25">
      <c r="A14" s="131">
        <v>1985</v>
      </c>
      <c r="B14" s="72">
        <v>62623</v>
      </c>
      <c r="C14" s="72">
        <v>146884</v>
      </c>
      <c r="D14" s="131">
        <v>226</v>
      </c>
      <c r="E14" s="72">
        <v>1777</v>
      </c>
      <c r="F14" s="151">
        <f t="shared" si="0"/>
        <v>3.6088976893473646E-3</v>
      </c>
      <c r="G14" s="151">
        <f t="shared" si="1"/>
        <v>1.2097982081098009E-2</v>
      </c>
    </row>
    <row r="15" spans="1:8" x14ac:dyDescent="0.25">
      <c r="A15" s="131">
        <v>1986</v>
      </c>
      <c r="B15" s="72">
        <v>62865</v>
      </c>
      <c r="C15" s="72">
        <v>148261</v>
      </c>
      <c r="D15" s="131">
        <v>240</v>
      </c>
      <c r="E15" s="72">
        <v>1902</v>
      </c>
      <c r="F15" s="151">
        <f t="shared" si="0"/>
        <v>3.8177046051061799E-3</v>
      </c>
      <c r="G15" s="151">
        <f t="shared" si="1"/>
        <v>1.2828727716661832E-2</v>
      </c>
    </row>
    <row r="16" spans="1:8" x14ac:dyDescent="0.25">
      <c r="A16" s="131">
        <v>1987</v>
      </c>
      <c r="B16" s="72">
        <v>63056</v>
      </c>
      <c r="C16" s="72">
        <v>149609</v>
      </c>
      <c r="D16" s="131">
        <v>249</v>
      </c>
      <c r="E16" s="72">
        <v>1997</v>
      </c>
      <c r="F16" s="151">
        <f t="shared" si="0"/>
        <v>3.9488708449632072E-3</v>
      </c>
      <c r="G16" s="151">
        <f t="shared" si="1"/>
        <v>1.3348127452225468E-2</v>
      </c>
    </row>
    <row r="17" spans="1:7" x14ac:dyDescent="0.25">
      <c r="A17" s="131">
        <v>1988</v>
      </c>
      <c r="B17" s="72">
        <v>63246</v>
      </c>
      <c r="C17" s="72">
        <v>151129</v>
      </c>
      <c r="D17" s="131">
        <v>254</v>
      </c>
      <c r="E17" s="72">
        <v>2076</v>
      </c>
      <c r="F17" s="151">
        <f t="shared" si="0"/>
        <v>4.0160642570281121E-3</v>
      </c>
      <c r="G17" s="151">
        <f t="shared" si="1"/>
        <v>1.373660912200835E-2</v>
      </c>
    </row>
    <row r="18" spans="1:7" x14ac:dyDescent="0.25">
      <c r="A18" s="131">
        <v>1989</v>
      </c>
      <c r="B18" s="72">
        <v>63457</v>
      </c>
      <c r="C18" s="72">
        <v>152681</v>
      </c>
      <c r="D18" s="131">
        <v>263</v>
      </c>
      <c r="E18" s="72">
        <v>2169</v>
      </c>
      <c r="F18" s="151">
        <f t="shared" si="0"/>
        <v>4.1445388215642087E-3</v>
      </c>
      <c r="G18" s="151">
        <f t="shared" si="1"/>
        <v>1.4206089821261323E-2</v>
      </c>
    </row>
    <row r="19" spans="1:7" x14ac:dyDescent="0.25">
      <c r="A19" s="131">
        <v>1990</v>
      </c>
      <c r="B19" s="72">
        <v>63947</v>
      </c>
      <c r="C19" s="72">
        <v>153757</v>
      </c>
      <c r="D19" s="131">
        <v>306</v>
      </c>
      <c r="E19" s="72">
        <v>2305</v>
      </c>
      <c r="F19" s="151">
        <f t="shared" si="0"/>
        <v>4.7852127543121644E-3</v>
      </c>
      <c r="G19" s="151">
        <f t="shared" si="1"/>
        <v>1.4991187393094298E-2</v>
      </c>
    </row>
    <row r="20" spans="1:7" x14ac:dyDescent="0.25">
      <c r="A20" s="131">
        <v>1991</v>
      </c>
      <c r="B20" s="72">
        <v>65308</v>
      </c>
      <c r="C20" s="72">
        <v>155861</v>
      </c>
      <c r="D20" s="131">
        <v>395</v>
      </c>
      <c r="E20" s="72">
        <v>2499</v>
      </c>
      <c r="F20" s="151">
        <f t="shared" si="0"/>
        <v>6.0482636124211432E-3</v>
      </c>
      <c r="G20" s="151">
        <f t="shared" si="1"/>
        <v>1.6033517044032823E-2</v>
      </c>
    </row>
    <row r="21" spans="1:7" x14ac:dyDescent="0.25">
      <c r="A21" s="131">
        <v>1992</v>
      </c>
      <c r="B21" s="72">
        <v>66502</v>
      </c>
      <c r="C21" s="72">
        <v>157656</v>
      </c>
      <c r="D21" s="131">
        <v>555</v>
      </c>
      <c r="E21" s="72">
        <v>2767</v>
      </c>
      <c r="F21" s="151">
        <f t="shared" si="0"/>
        <v>8.3456136657544134E-3</v>
      </c>
      <c r="G21" s="151">
        <f t="shared" si="1"/>
        <v>1.7550870249150047E-2</v>
      </c>
    </row>
    <row r="22" spans="1:7" x14ac:dyDescent="0.25">
      <c r="A22" s="131">
        <v>1993</v>
      </c>
      <c r="B22" s="72">
        <v>67586</v>
      </c>
      <c r="C22" s="72">
        <v>159432</v>
      </c>
      <c r="D22" s="131">
        <v>721</v>
      </c>
      <c r="E22" s="72">
        <v>3003</v>
      </c>
      <c r="F22" s="151">
        <f t="shared" si="0"/>
        <v>1.0667889799662652E-2</v>
      </c>
      <c r="G22" s="151">
        <f t="shared" si="1"/>
        <v>1.8835616438356163E-2</v>
      </c>
    </row>
    <row r="23" spans="1:7" x14ac:dyDescent="0.25">
      <c r="A23" s="131">
        <v>1994</v>
      </c>
      <c r="B23" s="72">
        <v>68631</v>
      </c>
      <c r="C23" s="72">
        <v>161164</v>
      </c>
      <c r="D23" s="131">
        <v>839</v>
      </c>
      <c r="E23" s="72">
        <v>3192</v>
      </c>
      <c r="F23" s="151">
        <f t="shared" si="0"/>
        <v>1.2224796374816046E-2</v>
      </c>
      <c r="G23" s="151">
        <f t="shared" si="1"/>
        <v>1.9805911990270781E-2</v>
      </c>
    </row>
    <row r="24" spans="1:7" x14ac:dyDescent="0.25">
      <c r="A24" s="131">
        <v>1995</v>
      </c>
      <c r="B24" s="72">
        <v>69465</v>
      </c>
      <c r="C24" s="72">
        <v>163045</v>
      </c>
      <c r="D24" s="131">
        <v>915</v>
      </c>
      <c r="E24" s="72">
        <v>3342</v>
      </c>
      <c r="F24" s="151">
        <f t="shared" si="0"/>
        <v>1.3172101058086806E-2</v>
      </c>
      <c r="G24" s="151">
        <f t="shared" si="1"/>
        <v>2.0497408690852217E-2</v>
      </c>
    </row>
    <row r="25" spans="1:7" x14ac:dyDescent="0.25">
      <c r="A25" s="131">
        <v>1996</v>
      </c>
      <c r="B25" s="72">
        <v>70226</v>
      </c>
      <c r="C25" s="72">
        <v>165026</v>
      </c>
      <c r="D25" s="131">
        <v>954</v>
      </c>
      <c r="E25" s="72">
        <v>3440</v>
      </c>
      <c r="F25" s="151">
        <f t="shared" si="0"/>
        <v>1.3584712214849201E-2</v>
      </c>
      <c r="G25" s="151">
        <f t="shared" si="1"/>
        <v>2.0845200150279349E-2</v>
      </c>
    </row>
    <row r="26" spans="1:7" x14ac:dyDescent="0.25">
      <c r="A26" s="131">
        <v>1997</v>
      </c>
      <c r="B26" s="72">
        <v>70917</v>
      </c>
      <c r="C26" s="72">
        <v>167330</v>
      </c>
      <c r="D26" s="131">
        <v>878</v>
      </c>
      <c r="E26" s="72">
        <v>3433</v>
      </c>
      <c r="F26" s="151">
        <f t="shared" si="0"/>
        <v>1.2380670361126387E-2</v>
      </c>
      <c r="G26" s="151">
        <f t="shared" si="1"/>
        <v>2.05163449471105E-2</v>
      </c>
    </row>
    <row r="27" spans="1:7" x14ac:dyDescent="0.25">
      <c r="A27" s="131">
        <v>1998</v>
      </c>
      <c r="B27" s="72">
        <v>71428</v>
      </c>
      <c r="C27" s="72">
        <v>169807</v>
      </c>
      <c r="D27" s="131">
        <v>885</v>
      </c>
      <c r="E27" s="72">
        <v>3519</v>
      </c>
      <c r="F27" s="151">
        <f t="shared" si="0"/>
        <v>1.2390099120792966E-2</v>
      </c>
      <c r="G27" s="151">
        <f t="shared" si="1"/>
        <v>2.0723527298639043E-2</v>
      </c>
    </row>
    <row r="28" spans="1:7" x14ac:dyDescent="0.25">
      <c r="A28" s="131">
        <v>1999</v>
      </c>
      <c r="B28" s="72">
        <v>71947</v>
      </c>
      <c r="C28" s="72">
        <v>172246</v>
      </c>
      <c r="D28" s="131">
        <v>845</v>
      </c>
      <c r="E28" s="72">
        <v>3557</v>
      </c>
      <c r="F28" s="151">
        <f t="shared" si="0"/>
        <v>1.1744756556909947E-2</v>
      </c>
      <c r="G28" s="151">
        <f t="shared" si="1"/>
        <v>2.0650697258572041E-2</v>
      </c>
    </row>
    <row r="29" spans="1:7" x14ac:dyDescent="0.25">
      <c r="A29" s="131">
        <v>2000</v>
      </c>
      <c r="B29" s="72">
        <v>72355.61</v>
      </c>
      <c r="C29" s="72">
        <v>174739.33600000001</v>
      </c>
      <c r="D29" s="131">
        <v>844</v>
      </c>
      <c r="E29" s="72">
        <v>3610</v>
      </c>
      <c r="F29" s="151">
        <f t="shared" si="0"/>
        <v>1.1664610387501398E-2</v>
      </c>
      <c r="G29" s="151">
        <f t="shared" si="1"/>
        <v>2.0659343698089822E-2</v>
      </c>
    </row>
    <row r="30" spans="1:7" x14ac:dyDescent="0.25">
      <c r="A30" s="131">
        <v>2001</v>
      </c>
      <c r="B30" s="72">
        <v>72598.892999999996</v>
      </c>
      <c r="C30" s="72">
        <v>177109.071</v>
      </c>
      <c r="D30" s="131">
        <v>879</v>
      </c>
      <c r="E30" s="72">
        <v>3677</v>
      </c>
      <c r="F30" s="151">
        <f t="shared" si="0"/>
        <v>1.2107622632758327E-2</v>
      </c>
      <c r="G30" s="151">
        <f t="shared" si="1"/>
        <v>2.0761217814755518E-2</v>
      </c>
    </row>
    <row r="31" spans="1:7" x14ac:dyDescent="0.25">
      <c r="A31" s="131">
        <v>2002</v>
      </c>
      <c r="B31" s="72">
        <v>72830.322</v>
      </c>
      <c r="C31" s="72">
        <v>179305.31599999999</v>
      </c>
      <c r="D31" s="131">
        <v>912</v>
      </c>
      <c r="E31" s="72">
        <v>3740</v>
      </c>
      <c r="F31" s="151">
        <f t="shared" si="0"/>
        <v>1.2522256869879005E-2</v>
      </c>
      <c r="G31" s="151">
        <f t="shared" si="1"/>
        <v>2.085827728610121E-2</v>
      </c>
    </row>
    <row r="32" spans="1:7" x14ac:dyDescent="0.25">
      <c r="A32" s="131">
        <v>2003</v>
      </c>
      <c r="B32" s="72">
        <v>72978.885999999999</v>
      </c>
      <c r="C32" s="72">
        <v>181279.89799999999</v>
      </c>
      <c r="D32" s="131">
        <v>956</v>
      </c>
      <c r="E32" s="72">
        <v>3812</v>
      </c>
      <c r="F32" s="151">
        <f t="shared" si="0"/>
        <v>1.309967926887785E-2</v>
      </c>
      <c r="G32" s="151">
        <f t="shared" si="1"/>
        <v>2.1028255432932779E-2</v>
      </c>
    </row>
    <row r="33" spans="1:9" x14ac:dyDescent="0.25">
      <c r="A33" s="131">
        <v>2004</v>
      </c>
      <c r="B33" s="72">
        <v>73166.091</v>
      </c>
      <c r="C33" s="72">
        <v>183424.56700000001</v>
      </c>
      <c r="D33" s="131">
        <v>990</v>
      </c>
      <c r="E33" s="72">
        <v>3870</v>
      </c>
      <c r="F33" s="151">
        <f t="shared" si="0"/>
        <v>1.3530858167617565E-2</v>
      </c>
      <c r="G33" s="151">
        <f t="shared" si="1"/>
        <v>2.1098591444405589E-2</v>
      </c>
      <c r="I33" s="312"/>
    </row>
    <row r="34" spans="1:9" x14ac:dyDescent="0.25">
      <c r="A34" s="131">
        <v>2005</v>
      </c>
      <c r="B34" s="72">
        <v>73378.417000000001</v>
      </c>
      <c r="C34" s="72">
        <v>185429.98</v>
      </c>
      <c r="D34" s="72">
        <v>1034</v>
      </c>
      <c r="E34" s="72">
        <v>3935</v>
      </c>
      <c r="F34" s="151">
        <f t="shared" si="0"/>
        <v>1.4091336966290783E-2</v>
      </c>
      <c r="G34" s="151">
        <f t="shared" si="1"/>
        <v>2.1220948198344192E-2</v>
      </c>
      <c r="I34" s="312"/>
    </row>
    <row r="35" spans="1:9" x14ac:dyDescent="0.25">
      <c r="A35" s="131">
        <v>2006</v>
      </c>
      <c r="B35" s="72">
        <v>73593.694000000003</v>
      </c>
      <c r="C35" s="72">
        <v>187505.06299999999</v>
      </c>
      <c r="D35" s="72">
        <v>1076</v>
      </c>
      <c r="E35" s="72">
        <v>4004</v>
      </c>
      <c r="F35" s="151">
        <f t="shared" si="0"/>
        <v>1.4620817919535333E-2</v>
      </c>
      <c r="G35" s="151">
        <f t="shared" si="1"/>
        <v>2.1354090049291095E-2</v>
      </c>
      <c r="I35" s="312"/>
    </row>
    <row r="36" spans="1:9" x14ac:dyDescent="0.25">
      <c r="A36" s="131">
        <v>2007</v>
      </c>
      <c r="B36" s="72">
        <v>73859.218999999997</v>
      </c>
      <c r="C36" s="72">
        <v>189488.70199999999</v>
      </c>
      <c r="D36" s="72">
        <v>1119</v>
      </c>
      <c r="E36" s="72">
        <v>4074</v>
      </c>
      <c r="F36" s="151">
        <f t="shared" si="0"/>
        <v>1.5150444523384413E-2</v>
      </c>
      <c r="G36" s="151">
        <f t="shared" si="1"/>
        <v>2.1499962567689129E-2</v>
      </c>
      <c r="I36" s="312"/>
    </row>
    <row r="37" spans="1:9" x14ac:dyDescent="0.25">
      <c r="A37" s="131">
        <v>2008</v>
      </c>
      <c r="B37" s="72">
        <v>73941.847999999998</v>
      </c>
      <c r="C37" s="72">
        <v>191248.16</v>
      </c>
      <c r="D37" s="72">
        <v>1151</v>
      </c>
      <c r="E37" s="72">
        <v>4183</v>
      </c>
      <c r="F37" s="151">
        <f t="shared" si="0"/>
        <v>1.5566286631083389E-2</v>
      </c>
      <c r="G37" s="151">
        <f t="shared" si="1"/>
        <v>2.1872105854508612E-2</v>
      </c>
      <c r="H37" s="56"/>
      <c r="I37" s="312"/>
    </row>
    <row r="38" spans="1:9" x14ac:dyDescent="0.25">
      <c r="A38" s="131">
        <v>2009</v>
      </c>
      <c r="B38" s="72">
        <v>74548.214999999997</v>
      </c>
      <c r="C38" s="72">
        <v>192887.745</v>
      </c>
      <c r="D38" s="72">
        <v>1198</v>
      </c>
      <c r="E38" s="72">
        <v>4324</v>
      </c>
      <c r="F38" s="151">
        <f t="shared" si="0"/>
        <v>1.6070136622318858E-2</v>
      </c>
      <c r="G38" s="151">
        <f t="shared" si="1"/>
        <v>2.2417183631858E-2</v>
      </c>
      <c r="H38" s="311"/>
      <c r="I38" s="312"/>
    </row>
    <row r="39" spans="1:9" x14ac:dyDescent="0.25">
      <c r="A39" s="131">
        <v>2010</v>
      </c>
      <c r="B39" s="72">
        <v>74124.558000000005</v>
      </c>
      <c r="C39" s="72">
        <v>194728.35699999999</v>
      </c>
      <c r="D39" s="72">
        <v>1238</v>
      </c>
      <c r="E39" s="72">
        <v>4501</v>
      </c>
      <c r="F39" s="151">
        <f t="shared" si="0"/>
        <v>1.6701617296658956E-2</v>
      </c>
      <c r="G39" s="151">
        <f>E39/C39</f>
        <v>2.3114250381109105E-2</v>
      </c>
      <c r="H39" s="311"/>
      <c r="I39" s="311"/>
    </row>
    <row r="40" spans="1:9" x14ac:dyDescent="0.25">
      <c r="A40" s="131">
        <v>2011</v>
      </c>
      <c r="B40" s="72">
        <v>73934.271999999997</v>
      </c>
      <c r="C40" s="72">
        <v>196263.50399999999</v>
      </c>
      <c r="D40" s="72">
        <v>1276</v>
      </c>
      <c r="E40" s="72">
        <v>4652</v>
      </c>
      <c r="F40" s="151">
        <f t="shared" si="0"/>
        <v>1.7258572587284013E-2</v>
      </c>
      <c r="G40" s="151">
        <f t="shared" si="1"/>
        <v>2.3702827602629577E-2</v>
      </c>
      <c r="H40" s="311"/>
      <c r="I40" s="311"/>
    </row>
    <row r="41" spans="1:9" x14ac:dyDescent="0.25">
      <c r="A41" s="131">
        <v>2012</v>
      </c>
      <c r="B41" s="72">
        <v>73728.088000000003</v>
      </c>
      <c r="C41" s="72">
        <v>197040.59599999999</v>
      </c>
      <c r="D41" s="72">
        <v>1311</v>
      </c>
      <c r="E41" s="72">
        <v>4757</v>
      </c>
      <c r="F41" s="151">
        <f t="shared" si="0"/>
        <v>1.7781554297189965E-2</v>
      </c>
      <c r="G41" s="151">
        <f t="shared" si="1"/>
        <v>2.4142233106115858E-2</v>
      </c>
      <c r="H41" s="311"/>
      <c r="I41" s="311"/>
    </row>
    <row r="42" spans="1:9" x14ac:dyDescent="0.25">
      <c r="A42" s="131">
        <v>2013</v>
      </c>
      <c r="B42" s="72">
        <v>73595.403999999995</v>
      </c>
      <c r="C42" s="72">
        <v>207253.872</v>
      </c>
      <c r="D42" s="72">
        <v>1321</v>
      </c>
      <c r="E42" s="72">
        <v>4824</v>
      </c>
      <c r="F42" s="151">
        <f t="shared" si="0"/>
        <v>1.7949490432853661E-2</v>
      </c>
      <c r="G42" s="151">
        <f t="shared" si="1"/>
        <v>2.3275801573444187E-2</v>
      </c>
      <c r="H42" s="311"/>
      <c r="I42" s="311"/>
    </row>
    <row r="43" spans="1:9" x14ac:dyDescent="0.25">
      <c r="I43" s="312"/>
    </row>
    <row r="45" spans="1:9" x14ac:dyDescent="0.25">
      <c r="A45" s="59" t="s">
        <v>34</v>
      </c>
      <c r="B45" s="56"/>
      <c r="C45" s="56"/>
      <c r="D45" s="56"/>
      <c r="E45" s="56"/>
    </row>
    <row r="46" spans="1:9" x14ac:dyDescent="0.25">
      <c r="A46" s="56"/>
      <c r="B46" s="56"/>
      <c r="C46" s="56"/>
      <c r="D46" s="56"/>
      <c r="E46" s="56"/>
    </row>
    <row r="47" spans="1:9" x14ac:dyDescent="0.25">
      <c r="A47" s="57" t="s">
        <v>774</v>
      </c>
      <c r="B47" s="56"/>
      <c r="C47" s="56"/>
      <c r="D47" s="56"/>
      <c r="E47" s="56"/>
    </row>
    <row r="48" spans="1:9" x14ac:dyDescent="0.25">
      <c r="A48" s="56" t="s">
        <v>897</v>
      </c>
      <c r="B48" s="56"/>
      <c r="C48" s="56"/>
      <c r="D48" s="56"/>
      <c r="E48" s="56"/>
    </row>
    <row r="49" spans="1:5" x14ac:dyDescent="0.25">
      <c r="A49" s="254" t="s">
        <v>777</v>
      </c>
      <c r="B49" s="56"/>
      <c r="C49" s="56"/>
      <c r="D49" s="56"/>
      <c r="E49" s="56"/>
    </row>
    <row r="50" spans="1:5" x14ac:dyDescent="0.25">
      <c r="A50" s="254"/>
      <c r="B50" s="56"/>
      <c r="C50" s="56"/>
      <c r="D50" s="56"/>
      <c r="E50" s="56"/>
    </row>
    <row r="51" spans="1:5" x14ac:dyDescent="0.25">
      <c r="A51" s="246" t="s">
        <v>855</v>
      </c>
      <c r="B51" s="32"/>
      <c r="C51" s="56"/>
      <c r="D51" s="56"/>
      <c r="E51" s="56"/>
    </row>
    <row r="52" spans="1:5" x14ac:dyDescent="0.25">
      <c r="A52" s="281" t="s">
        <v>856</v>
      </c>
      <c r="B52" s="265"/>
      <c r="C52" s="56"/>
      <c r="D52" s="56"/>
      <c r="E52" s="56"/>
    </row>
    <row r="53" spans="1:5" x14ac:dyDescent="0.25">
      <c r="A53" s="281" t="s">
        <v>857</v>
      </c>
      <c r="B53" s="265"/>
      <c r="C53" s="56"/>
      <c r="D53" s="56"/>
      <c r="E53" s="56"/>
    </row>
    <row r="54" spans="1:5" x14ac:dyDescent="0.25">
      <c r="A54" s="56"/>
      <c r="B54" s="56"/>
      <c r="C54" s="56"/>
      <c r="D54" s="56"/>
      <c r="E54" s="56"/>
    </row>
  </sheetData>
  <mergeCells count="1">
    <mergeCell ref="A6:G7"/>
  </mergeCells>
  <hyperlinks>
    <hyperlink ref="A3" location="TableOfContents!A1" display="Back"/>
    <hyperlink ref="A49" r:id="rId1" location="946694"/>
  </hyperlinks>
  <pageMargins left="0.7" right="0.7" top="0.75" bottom="0.75" header="0.3" footer="0.3"/>
  <pageSetup orientation="portrait" verticalDpi="4"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>
      <selection activeCell="A3" sqref="A3"/>
    </sheetView>
  </sheetViews>
  <sheetFormatPr defaultColWidth="8.85546875" defaultRowHeight="15" x14ac:dyDescent="0.25"/>
  <cols>
    <col min="2" max="2" width="18.7109375" bestFit="1" customWidth="1"/>
    <col min="3" max="3" width="10.140625" customWidth="1"/>
    <col min="4" max="4" width="14.85546875" customWidth="1"/>
    <col min="5" max="5" width="18.140625" customWidth="1"/>
    <col min="8" max="8" width="18.140625" customWidth="1"/>
    <col min="9" max="9" width="13.28515625" customWidth="1"/>
    <col min="10" max="10" width="17.85546875" customWidth="1"/>
    <col min="11" max="11" width="17" customWidth="1"/>
    <col min="14" max="14" width="18.28515625" customWidth="1"/>
    <col min="15" max="15" width="14.42578125" customWidth="1"/>
    <col min="16" max="16" width="14" customWidth="1"/>
    <col min="17" max="17" width="16.140625" customWidth="1"/>
  </cols>
  <sheetData>
    <row r="1" spans="1:17" s="56" customFormat="1" ht="15.75" x14ac:dyDescent="0.25">
      <c r="A1" s="2" t="s">
        <v>561</v>
      </c>
      <c r="B1" s="1"/>
    </row>
    <row r="2" spans="1:17" s="56" customFormat="1" x14ac:dyDescent="0.25">
      <c r="A2" s="1"/>
      <c r="B2" s="1"/>
    </row>
    <row r="3" spans="1:17" s="56" customFormat="1" ht="18.75" x14ac:dyDescent="0.3">
      <c r="A3" s="27" t="s">
        <v>141</v>
      </c>
      <c r="B3" s="28" t="s">
        <v>142</v>
      </c>
    </row>
    <row r="4" spans="1:17" s="56" customFormat="1" x14ac:dyDescent="0.25"/>
    <row r="5" spans="1:17" s="56" customFormat="1" x14ac:dyDescent="0.25"/>
    <row r="6" spans="1:17" ht="15" customHeight="1" x14ac:dyDescent="0.25">
      <c r="A6" s="390" t="s">
        <v>938</v>
      </c>
      <c r="B6" s="390"/>
      <c r="C6" s="390"/>
      <c r="D6" s="390"/>
      <c r="E6" s="390"/>
      <c r="F6" s="56"/>
      <c r="G6" s="390" t="s">
        <v>939</v>
      </c>
      <c r="H6" s="390"/>
      <c r="I6" s="390"/>
      <c r="J6" s="390"/>
      <c r="K6" s="390"/>
      <c r="L6" s="56"/>
      <c r="M6" s="390" t="s">
        <v>561</v>
      </c>
      <c r="N6" s="390"/>
      <c r="O6" s="390"/>
      <c r="P6" s="390"/>
      <c r="Q6" s="390"/>
    </row>
    <row r="7" spans="1:17" x14ac:dyDescent="0.25">
      <c r="A7" s="390"/>
      <c r="B7" s="390"/>
      <c r="C7" s="390"/>
      <c r="D7" s="390"/>
      <c r="E7" s="390"/>
      <c r="F7" s="56"/>
      <c r="G7" s="390"/>
      <c r="H7" s="390"/>
      <c r="I7" s="390"/>
      <c r="J7" s="390"/>
      <c r="K7" s="390"/>
      <c r="L7" s="56"/>
      <c r="M7" s="390"/>
      <c r="N7" s="390"/>
      <c r="O7" s="390"/>
      <c r="P7" s="390"/>
      <c r="Q7" s="390"/>
    </row>
    <row r="8" spans="1:17" ht="71.25" customHeight="1" x14ac:dyDescent="0.25">
      <c r="A8" s="285" t="s">
        <v>224</v>
      </c>
      <c r="B8" s="285" t="s">
        <v>139</v>
      </c>
      <c r="C8" s="286" t="s">
        <v>223</v>
      </c>
      <c r="D8" s="286" t="s">
        <v>225</v>
      </c>
      <c r="E8" s="286" t="s">
        <v>226</v>
      </c>
      <c r="F8" s="56"/>
      <c r="G8" s="285" t="s">
        <v>224</v>
      </c>
      <c r="H8" s="285" t="s">
        <v>139</v>
      </c>
      <c r="I8" s="286" t="s">
        <v>223</v>
      </c>
      <c r="J8" s="286" t="s">
        <v>225</v>
      </c>
      <c r="K8" s="286" t="s">
        <v>226</v>
      </c>
      <c r="L8" s="56"/>
      <c r="M8" s="285" t="s">
        <v>224</v>
      </c>
      <c r="N8" s="285" t="s">
        <v>139</v>
      </c>
      <c r="O8" s="286" t="s">
        <v>223</v>
      </c>
      <c r="P8" s="286" t="s">
        <v>225</v>
      </c>
      <c r="Q8" s="286" t="s">
        <v>226</v>
      </c>
    </row>
    <row r="9" spans="1:17" x14ac:dyDescent="0.25">
      <c r="A9" s="93" t="s">
        <v>127</v>
      </c>
      <c r="B9" s="93" t="s">
        <v>128</v>
      </c>
      <c r="C9" s="68">
        <v>148620</v>
      </c>
      <c r="D9" s="284">
        <v>2787370</v>
      </c>
      <c r="E9" s="154">
        <f>C9/D9</f>
        <v>5.3319078557923776E-2</v>
      </c>
      <c r="F9" s="56"/>
      <c r="G9" s="93" t="s">
        <v>127</v>
      </c>
      <c r="H9" s="93" t="s">
        <v>128</v>
      </c>
      <c r="I9" s="316">
        <v>216038</v>
      </c>
      <c r="J9" s="316">
        <v>2989485</v>
      </c>
      <c r="K9" s="154">
        <f>I9/J9</f>
        <v>7.2265958852444481E-2</v>
      </c>
      <c r="L9" s="56"/>
      <c r="M9" s="93" t="s">
        <v>127</v>
      </c>
      <c r="N9" s="93" t="s">
        <v>128</v>
      </c>
      <c r="O9" s="153">
        <v>268352</v>
      </c>
      <c r="P9" s="279">
        <v>3001075</v>
      </c>
      <c r="Q9" s="154">
        <f>O9/P9</f>
        <v>8.9418624992710943E-2</v>
      </c>
    </row>
    <row r="10" spans="1:17" x14ac:dyDescent="0.25">
      <c r="A10" s="93" t="s">
        <v>65</v>
      </c>
      <c r="B10" s="93" t="s">
        <v>66</v>
      </c>
      <c r="C10" s="68">
        <v>8810</v>
      </c>
      <c r="D10" s="284">
        <v>422571</v>
      </c>
      <c r="E10" s="154">
        <f t="shared" ref="E10:E59" si="0">C10/D10</f>
        <v>2.0848567459669499E-2</v>
      </c>
      <c r="F10" s="56"/>
      <c r="G10" s="93" t="s">
        <v>65</v>
      </c>
      <c r="H10" s="93" t="s">
        <v>66</v>
      </c>
      <c r="I10" s="316">
        <v>12119</v>
      </c>
      <c r="J10" s="316">
        <v>467915</v>
      </c>
      <c r="K10" s="154">
        <f t="shared" ref="K10:K59" si="1">I10/J10</f>
        <v>2.590000320571044E-2</v>
      </c>
      <c r="L10" s="56"/>
      <c r="M10" s="93" t="s">
        <v>65</v>
      </c>
      <c r="N10" s="93" t="s">
        <v>66</v>
      </c>
      <c r="O10" s="153">
        <v>14409</v>
      </c>
      <c r="P10" s="279">
        <v>480911</v>
      </c>
      <c r="Q10" s="154">
        <f t="shared" ref="Q10:Q59" si="2">O10/P10</f>
        <v>2.9961884839398559E-2</v>
      </c>
    </row>
    <row r="11" spans="1:17" x14ac:dyDescent="0.25">
      <c r="A11" s="93" t="s">
        <v>55</v>
      </c>
      <c r="B11" s="93" t="s">
        <v>56</v>
      </c>
      <c r="C11" s="68">
        <v>105940</v>
      </c>
      <c r="D11" s="284">
        <v>3389781</v>
      </c>
      <c r="E11" s="154">
        <f t="shared" si="0"/>
        <v>3.12527564465079E-2</v>
      </c>
      <c r="F11" s="56"/>
      <c r="G11" s="93" t="s">
        <v>55</v>
      </c>
      <c r="H11" s="93" t="s">
        <v>56</v>
      </c>
      <c r="I11" s="316">
        <v>144342</v>
      </c>
      <c r="J11" s="316">
        <v>3881172</v>
      </c>
      <c r="K11" s="154">
        <f t="shared" si="1"/>
        <v>3.7190312616910561E-2</v>
      </c>
      <c r="L11" s="56"/>
      <c r="M11" s="93" t="s">
        <v>55</v>
      </c>
      <c r="N11" s="93" t="s">
        <v>56</v>
      </c>
      <c r="O11" s="153">
        <v>174309</v>
      </c>
      <c r="P11" s="279">
        <v>3990948</v>
      </c>
      <c r="Q11" s="154">
        <f t="shared" si="2"/>
        <v>4.3676088989382973E-2</v>
      </c>
    </row>
    <row r="12" spans="1:17" x14ac:dyDescent="0.25">
      <c r="A12" s="93" t="s">
        <v>129</v>
      </c>
      <c r="B12" s="93" t="s">
        <v>130</v>
      </c>
      <c r="C12" s="68">
        <v>90170</v>
      </c>
      <c r="D12" s="284">
        <v>1662931</v>
      </c>
      <c r="E12" s="154">
        <f t="shared" si="0"/>
        <v>5.4223536635013718E-2</v>
      </c>
      <c r="F12" s="56"/>
      <c r="G12" s="93" t="s">
        <v>129</v>
      </c>
      <c r="H12" s="93" t="s">
        <v>130</v>
      </c>
      <c r="I12" s="316">
        <v>133719</v>
      </c>
      <c r="J12" s="316">
        <v>1784462</v>
      </c>
      <c r="K12" s="154">
        <f t="shared" si="1"/>
        <v>7.4935190550429201E-2</v>
      </c>
      <c r="L12" s="56"/>
      <c r="M12" s="93" t="s">
        <v>129</v>
      </c>
      <c r="N12" s="93" t="s">
        <v>130</v>
      </c>
      <c r="O12" s="153">
        <v>158776</v>
      </c>
      <c r="P12" s="279">
        <v>1795087</v>
      </c>
      <c r="Q12" s="154">
        <f t="shared" si="2"/>
        <v>8.845030909365395E-2</v>
      </c>
    </row>
    <row r="13" spans="1:17" x14ac:dyDescent="0.25">
      <c r="A13" s="93" t="s">
        <v>63</v>
      </c>
      <c r="B13" s="93" t="s">
        <v>64</v>
      </c>
      <c r="C13" s="68">
        <v>504560</v>
      </c>
      <c r="D13" s="284">
        <v>22137789</v>
      </c>
      <c r="E13" s="154">
        <f t="shared" si="0"/>
        <v>2.2791797319958194E-2</v>
      </c>
      <c r="F13" s="56"/>
      <c r="G13" s="93" t="s">
        <v>63</v>
      </c>
      <c r="H13" s="93" t="s">
        <v>64</v>
      </c>
      <c r="I13" s="316">
        <v>662232</v>
      </c>
      <c r="J13" s="316">
        <v>23712402</v>
      </c>
      <c r="K13" s="154">
        <f t="shared" si="1"/>
        <v>2.7927664181806634E-2</v>
      </c>
      <c r="L13" s="56"/>
      <c r="M13" s="93" t="s">
        <v>63</v>
      </c>
      <c r="N13" s="93" t="s">
        <v>64</v>
      </c>
      <c r="O13" s="153">
        <v>817190</v>
      </c>
      <c r="P13" s="279">
        <v>24365913</v>
      </c>
      <c r="Q13" s="154">
        <f t="shared" si="2"/>
        <v>3.3538246648093996E-2</v>
      </c>
    </row>
    <row r="14" spans="1:17" x14ac:dyDescent="0.25">
      <c r="A14" s="93" t="s">
        <v>45</v>
      </c>
      <c r="B14" s="93" t="s">
        <v>46</v>
      </c>
      <c r="C14" s="68">
        <v>66740</v>
      </c>
      <c r="D14" s="284">
        <v>2961086</v>
      </c>
      <c r="E14" s="154">
        <f t="shared" si="0"/>
        <v>2.2539027910705733E-2</v>
      </c>
      <c r="F14" s="56"/>
      <c r="G14" s="93" t="s">
        <v>45</v>
      </c>
      <c r="H14" s="93" t="s">
        <v>46</v>
      </c>
      <c r="I14" s="316">
        <v>94404</v>
      </c>
      <c r="J14" s="316">
        <v>3253962</v>
      </c>
      <c r="K14" s="154">
        <f t="shared" si="1"/>
        <v>2.9012016735290701E-2</v>
      </c>
      <c r="L14" s="56"/>
      <c r="M14" s="93" t="s">
        <v>45</v>
      </c>
      <c r="N14" s="93" t="s">
        <v>46</v>
      </c>
      <c r="O14" s="153">
        <v>117114</v>
      </c>
      <c r="P14" s="279">
        <v>3383044</v>
      </c>
      <c r="Q14" s="154">
        <f t="shared" si="2"/>
        <v>3.4617935799829976E-2</v>
      </c>
    </row>
    <row r="15" spans="1:17" x14ac:dyDescent="0.25">
      <c r="A15" s="93" t="s">
        <v>49</v>
      </c>
      <c r="B15" s="93" t="s">
        <v>50</v>
      </c>
      <c r="C15" s="68">
        <v>59530</v>
      </c>
      <c r="D15" s="284">
        <v>2154292</v>
      </c>
      <c r="E15" s="154">
        <f t="shared" si="0"/>
        <v>2.7633208497269638E-2</v>
      </c>
      <c r="F15" s="56"/>
      <c r="G15" s="93" t="s">
        <v>49</v>
      </c>
      <c r="H15" s="93" t="s">
        <v>50</v>
      </c>
      <c r="I15" s="316">
        <v>77298</v>
      </c>
      <c r="J15" s="316">
        <v>2250523</v>
      </c>
      <c r="K15" s="154">
        <f t="shared" si="1"/>
        <v>3.4346682971024958E-2</v>
      </c>
      <c r="L15" s="56"/>
      <c r="M15" s="93" t="s">
        <v>49</v>
      </c>
      <c r="N15" s="93" t="s">
        <v>50</v>
      </c>
      <c r="O15" s="153">
        <v>95468</v>
      </c>
      <c r="P15" s="279">
        <v>2264843</v>
      </c>
      <c r="Q15" s="154">
        <f t="shared" si="2"/>
        <v>4.2152149177669268E-2</v>
      </c>
    </row>
    <row r="16" spans="1:17" x14ac:dyDescent="0.25">
      <c r="A16" s="93" t="s">
        <v>77</v>
      </c>
      <c r="B16" s="93" t="s">
        <v>78</v>
      </c>
      <c r="C16" s="68">
        <v>18350</v>
      </c>
      <c r="D16" s="284">
        <v>509726</v>
      </c>
      <c r="E16" s="154">
        <f t="shared" si="0"/>
        <v>3.5999733189988344E-2</v>
      </c>
      <c r="F16" s="56"/>
      <c r="G16" s="93" t="s">
        <v>77</v>
      </c>
      <c r="H16" s="93" t="s">
        <v>78</v>
      </c>
      <c r="I16" s="316">
        <v>25925</v>
      </c>
      <c r="J16" s="316">
        <v>562892</v>
      </c>
      <c r="K16" s="154">
        <f t="shared" si="1"/>
        <v>4.6056792421992142E-2</v>
      </c>
      <c r="L16" s="56"/>
      <c r="M16" s="93" t="s">
        <v>77</v>
      </c>
      <c r="N16" s="93" t="s">
        <v>78</v>
      </c>
      <c r="O16" s="153">
        <v>30877</v>
      </c>
      <c r="P16" s="279">
        <v>574707</v>
      </c>
      <c r="Q16" s="154">
        <f t="shared" si="2"/>
        <v>5.3726507594304578E-2</v>
      </c>
    </row>
    <row r="17" spans="1:17" x14ac:dyDescent="0.25">
      <c r="A17" s="93" t="s">
        <v>97</v>
      </c>
      <c r="B17" s="93" t="s">
        <v>98</v>
      </c>
      <c r="C17" s="68">
        <v>8850</v>
      </c>
      <c r="D17" s="284">
        <v>392836</v>
      </c>
      <c r="E17" s="154">
        <f t="shared" si="0"/>
        <v>2.2528485169383661E-2</v>
      </c>
      <c r="F17" s="56"/>
      <c r="G17" s="93" t="s">
        <v>97</v>
      </c>
      <c r="H17" s="93" t="s">
        <v>98</v>
      </c>
      <c r="I17" s="316">
        <v>12843</v>
      </c>
      <c r="J17" s="316">
        <v>432099</v>
      </c>
      <c r="K17" s="154">
        <f t="shared" si="1"/>
        <v>2.9722355293578556E-2</v>
      </c>
      <c r="L17" s="56"/>
      <c r="M17" s="93" t="s">
        <v>97</v>
      </c>
      <c r="N17" s="93" t="s">
        <v>98</v>
      </c>
      <c r="O17" s="153">
        <v>16531</v>
      </c>
      <c r="P17" s="279">
        <v>461553</v>
      </c>
      <c r="Q17" s="154">
        <f t="shared" si="2"/>
        <v>3.5816038461455132E-2</v>
      </c>
    </row>
    <row r="18" spans="1:17" x14ac:dyDescent="0.25">
      <c r="A18" s="93" t="s">
        <v>101</v>
      </c>
      <c r="B18" s="93" t="s">
        <v>102</v>
      </c>
      <c r="C18" s="68">
        <v>359840</v>
      </c>
      <c r="D18" s="284">
        <v>10228397</v>
      </c>
      <c r="E18" s="154">
        <f t="shared" si="0"/>
        <v>3.5180488203576769E-2</v>
      </c>
      <c r="F18" s="56"/>
      <c r="G18" s="93" t="s">
        <v>101</v>
      </c>
      <c r="H18" s="93" t="s">
        <v>102</v>
      </c>
      <c r="I18" s="316">
        <v>488461</v>
      </c>
      <c r="J18" s="316">
        <v>11539617</v>
      </c>
      <c r="K18" s="154">
        <f t="shared" si="1"/>
        <v>4.232904783581639E-2</v>
      </c>
      <c r="L18" s="56"/>
      <c r="M18" s="93" t="s">
        <v>101</v>
      </c>
      <c r="N18" s="93" t="s">
        <v>102</v>
      </c>
      <c r="O18" s="153">
        <v>615807</v>
      </c>
      <c r="P18" s="279">
        <v>11878569</v>
      </c>
      <c r="Q18" s="154">
        <f t="shared" si="2"/>
        <v>5.1841850647161285E-2</v>
      </c>
    </row>
    <row r="19" spans="1:17" x14ac:dyDescent="0.25">
      <c r="A19" s="93" t="s">
        <v>103</v>
      </c>
      <c r="B19" s="93" t="s">
        <v>104</v>
      </c>
      <c r="C19" s="68">
        <v>180490</v>
      </c>
      <c r="D19" s="284">
        <v>5582321</v>
      </c>
      <c r="E19" s="154">
        <f t="shared" si="0"/>
        <v>3.2332429467957863E-2</v>
      </c>
      <c r="F19" s="56"/>
      <c r="G19" s="93" t="s">
        <v>103</v>
      </c>
      <c r="H19" s="93" t="s">
        <v>104</v>
      </c>
      <c r="I19" s="316">
        <v>248887</v>
      </c>
      <c r="J19" s="316">
        <v>6164066</v>
      </c>
      <c r="K19" s="154">
        <f t="shared" si="1"/>
        <v>4.0377082270047077E-2</v>
      </c>
      <c r="L19" s="56"/>
      <c r="M19" s="93" t="s">
        <v>103</v>
      </c>
      <c r="N19" s="93" t="s">
        <v>104</v>
      </c>
      <c r="O19" s="153">
        <v>320212</v>
      </c>
      <c r="P19" s="279">
        <v>6306503</v>
      </c>
      <c r="Q19" s="154">
        <f t="shared" si="2"/>
        <v>5.0774890616875942E-2</v>
      </c>
    </row>
    <row r="20" spans="1:17" x14ac:dyDescent="0.25">
      <c r="A20" s="93" t="s">
        <v>39</v>
      </c>
      <c r="B20" s="93" t="s">
        <v>40</v>
      </c>
      <c r="C20" s="68">
        <v>16790</v>
      </c>
      <c r="D20" s="284">
        <v>779307</v>
      </c>
      <c r="E20" s="154">
        <f t="shared" si="0"/>
        <v>2.1544782736456877E-2</v>
      </c>
      <c r="F20" s="56"/>
      <c r="G20" s="93" t="s">
        <v>39</v>
      </c>
      <c r="H20" s="93" t="s">
        <v>40</v>
      </c>
      <c r="I20" s="316">
        <v>22686</v>
      </c>
      <c r="J20" s="316">
        <v>861345</v>
      </c>
      <c r="K20" s="154">
        <f t="shared" si="1"/>
        <v>2.6337878550406632E-2</v>
      </c>
      <c r="L20" s="56"/>
      <c r="M20" s="93" t="s">
        <v>39</v>
      </c>
      <c r="N20" s="93" t="s">
        <v>40</v>
      </c>
      <c r="O20" s="153">
        <v>26934</v>
      </c>
      <c r="P20" s="279">
        <v>877231</v>
      </c>
      <c r="Q20" s="154">
        <f t="shared" si="2"/>
        <v>3.0703429313373557E-2</v>
      </c>
    </row>
    <row r="21" spans="1:17" x14ac:dyDescent="0.25">
      <c r="A21" s="93" t="s">
        <v>89</v>
      </c>
      <c r="B21" s="93" t="s">
        <v>90</v>
      </c>
      <c r="C21" s="68">
        <v>25690</v>
      </c>
      <c r="D21" s="284">
        <v>831354</v>
      </c>
      <c r="E21" s="154">
        <f t="shared" si="0"/>
        <v>3.0901396998150005E-2</v>
      </c>
      <c r="F21" s="56"/>
      <c r="G21" s="93" t="s">
        <v>89</v>
      </c>
      <c r="H21" s="93" t="s">
        <v>90</v>
      </c>
      <c r="I21" s="316">
        <v>38716</v>
      </c>
      <c r="J21" s="316">
        <v>943842</v>
      </c>
      <c r="K21" s="154">
        <f t="shared" si="1"/>
        <v>4.1019577429273119E-2</v>
      </c>
      <c r="L21" s="56"/>
      <c r="M21" s="93" t="s">
        <v>89</v>
      </c>
      <c r="N21" s="93" t="s">
        <v>90</v>
      </c>
      <c r="O21" s="153">
        <v>48998</v>
      </c>
      <c r="P21" s="279">
        <v>961213</v>
      </c>
      <c r="Q21" s="154">
        <f t="shared" si="2"/>
        <v>5.0975174076921557E-2</v>
      </c>
    </row>
    <row r="22" spans="1:17" x14ac:dyDescent="0.25">
      <c r="A22" s="93" t="s">
        <v>59</v>
      </c>
      <c r="B22" s="93" t="s">
        <v>60</v>
      </c>
      <c r="C22" s="68">
        <v>200490</v>
      </c>
      <c r="D22" s="284">
        <v>7871422</v>
      </c>
      <c r="E22" s="154">
        <f t="shared" si="0"/>
        <v>2.5470620175109402E-2</v>
      </c>
      <c r="F22" s="56"/>
      <c r="G22" s="93" t="s">
        <v>59</v>
      </c>
      <c r="H22" s="93" t="s">
        <v>60</v>
      </c>
      <c r="I22" s="316">
        <v>274692</v>
      </c>
      <c r="J22" s="316">
        <v>8092240</v>
      </c>
      <c r="K22" s="154">
        <f t="shared" si="1"/>
        <v>3.3945112848852731E-2</v>
      </c>
      <c r="L22" s="56"/>
      <c r="M22" s="93" t="s">
        <v>59</v>
      </c>
      <c r="N22" s="93" t="s">
        <v>60</v>
      </c>
      <c r="O22" s="153">
        <v>342691</v>
      </c>
      <c r="P22" s="279">
        <v>8115187</v>
      </c>
      <c r="Q22" s="154">
        <f t="shared" si="2"/>
        <v>4.2228355304689838E-2</v>
      </c>
    </row>
    <row r="23" spans="1:17" x14ac:dyDescent="0.25">
      <c r="A23" s="93" t="s">
        <v>105</v>
      </c>
      <c r="B23" s="93" t="s">
        <v>106</v>
      </c>
      <c r="C23" s="68">
        <v>126820</v>
      </c>
      <c r="D23" s="284">
        <v>3843186</v>
      </c>
      <c r="E23" s="154">
        <f t="shared" si="0"/>
        <v>3.2998663088385519E-2</v>
      </c>
      <c r="F23" s="56"/>
      <c r="G23" s="93" t="s">
        <v>105</v>
      </c>
      <c r="H23" s="93" t="s">
        <v>106</v>
      </c>
      <c r="I23" s="316">
        <v>186817</v>
      </c>
      <c r="J23" s="316">
        <v>4034396</v>
      </c>
      <c r="K23" s="154">
        <f t="shared" si="1"/>
        <v>4.6306064154336857E-2</v>
      </c>
      <c r="L23" s="56"/>
      <c r="M23" s="93" t="s">
        <v>105</v>
      </c>
      <c r="N23" s="93" t="s">
        <v>106</v>
      </c>
      <c r="O23" s="153">
        <v>237684</v>
      </c>
      <c r="P23" s="279">
        <v>4069842</v>
      </c>
      <c r="Q23" s="154">
        <f t="shared" si="2"/>
        <v>5.8401284374184549E-2</v>
      </c>
    </row>
    <row r="24" spans="1:17" x14ac:dyDescent="0.25">
      <c r="A24" s="93" t="s">
        <v>79</v>
      </c>
      <c r="B24" s="93" t="s">
        <v>80</v>
      </c>
      <c r="C24" s="68">
        <v>55450</v>
      </c>
      <c r="D24" s="284">
        <v>1785424</v>
      </c>
      <c r="E24" s="154">
        <f t="shared" si="0"/>
        <v>3.1057048633825916E-2</v>
      </c>
      <c r="F24" s="56"/>
      <c r="G24" s="93" t="s">
        <v>79</v>
      </c>
      <c r="H24" s="93" t="s">
        <v>80</v>
      </c>
      <c r="I24" s="316">
        <v>71549</v>
      </c>
      <c r="J24" s="316">
        <v>1865474</v>
      </c>
      <c r="K24" s="154">
        <f t="shared" si="1"/>
        <v>3.835432710399609E-2</v>
      </c>
      <c r="L24" s="56"/>
      <c r="M24" s="93" t="s">
        <v>79</v>
      </c>
      <c r="N24" s="93" t="s">
        <v>80</v>
      </c>
      <c r="O24" s="153">
        <v>91224</v>
      </c>
      <c r="P24" s="279">
        <v>1885505</v>
      </c>
      <c r="Q24" s="154">
        <f t="shared" si="2"/>
        <v>4.8381733275700674E-2</v>
      </c>
    </row>
    <row r="25" spans="1:17" x14ac:dyDescent="0.25">
      <c r="A25" s="93" t="s">
        <v>91</v>
      </c>
      <c r="B25" s="93" t="s">
        <v>92</v>
      </c>
      <c r="C25" s="68">
        <v>48000</v>
      </c>
      <c r="D25" s="284">
        <v>1664249</v>
      </c>
      <c r="E25" s="154">
        <f t="shared" si="0"/>
        <v>2.8841837970159514E-2</v>
      </c>
      <c r="F25" s="56"/>
      <c r="G25" s="93" t="s">
        <v>91</v>
      </c>
      <c r="H25" s="93" t="s">
        <v>92</v>
      </c>
      <c r="I25" s="316">
        <v>69044</v>
      </c>
      <c r="J25" s="316">
        <v>1750063</v>
      </c>
      <c r="K25" s="154">
        <f t="shared" si="1"/>
        <v>3.9452294003130176E-2</v>
      </c>
      <c r="L25" s="56"/>
      <c r="M25" s="93" t="s">
        <v>91</v>
      </c>
      <c r="N25" s="93" t="s">
        <v>92</v>
      </c>
      <c r="O25" s="153">
        <v>86563</v>
      </c>
      <c r="P25" s="279">
        <v>1764802</v>
      </c>
      <c r="Q25" s="154">
        <f t="shared" si="2"/>
        <v>4.9049695093273921E-2</v>
      </c>
    </row>
    <row r="26" spans="1:17" x14ac:dyDescent="0.25">
      <c r="A26" s="93" t="s">
        <v>131</v>
      </c>
      <c r="B26" s="93" t="s">
        <v>132</v>
      </c>
      <c r="C26" s="68">
        <v>144060</v>
      </c>
      <c r="D26" s="284">
        <v>2603004</v>
      </c>
      <c r="E26" s="154">
        <f t="shared" si="0"/>
        <v>5.5343748991549764E-2</v>
      </c>
      <c r="F26" s="56"/>
      <c r="G26" s="93" t="s">
        <v>131</v>
      </c>
      <c r="H26" s="93" t="s">
        <v>132</v>
      </c>
      <c r="I26" s="316">
        <v>199732</v>
      </c>
      <c r="J26" s="316">
        <v>2737769</v>
      </c>
      <c r="K26" s="154">
        <f t="shared" si="1"/>
        <v>7.2954292345336666E-2</v>
      </c>
      <c r="L26" s="56"/>
      <c r="M26" s="93" t="s">
        <v>131</v>
      </c>
      <c r="N26" s="93" t="s">
        <v>132</v>
      </c>
      <c r="O26" s="153">
        <v>238791</v>
      </c>
      <c r="P26" s="279">
        <v>2899027</v>
      </c>
      <c r="Q26" s="154">
        <f t="shared" si="2"/>
        <v>8.2369360478532966E-2</v>
      </c>
    </row>
    <row r="27" spans="1:17" x14ac:dyDescent="0.25">
      <c r="A27" s="93" t="s">
        <v>123</v>
      </c>
      <c r="B27" s="93" t="s">
        <v>124</v>
      </c>
      <c r="C27" s="68">
        <v>103980</v>
      </c>
      <c r="D27" s="284">
        <v>2771314</v>
      </c>
      <c r="E27" s="154">
        <f t="shared" si="0"/>
        <v>3.7520107790023072E-2</v>
      </c>
      <c r="F27" s="56"/>
      <c r="G27" s="93" t="s">
        <v>123</v>
      </c>
      <c r="H27" s="93" t="s">
        <v>124</v>
      </c>
      <c r="I27" s="316">
        <v>142796</v>
      </c>
      <c r="J27" s="316">
        <v>2857500</v>
      </c>
      <c r="K27" s="154">
        <f t="shared" si="1"/>
        <v>4.9972353455818019E-2</v>
      </c>
      <c r="L27" s="56"/>
      <c r="M27" s="93" t="s">
        <v>123</v>
      </c>
      <c r="N27" s="93" t="s">
        <v>124</v>
      </c>
      <c r="O27" s="153">
        <v>185542</v>
      </c>
      <c r="P27" s="279">
        <v>2899027</v>
      </c>
      <c r="Q27" s="154">
        <f t="shared" si="2"/>
        <v>6.400147359786576E-2</v>
      </c>
    </row>
    <row r="28" spans="1:17" x14ac:dyDescent="0.25">
      <c r="A28" s="93" t="s">
        <v>109</v>
      </c>
      <c r="B28" s="93" t="s">
        <v>110</v>
      </c>
      <c r="C28" s="68">
        <v>41390</v>
      </c>
      <c r="D28" s="284">
        <v>821076</v>
      </c>
      <c r="E28" s="154">
        <f t="shared" si="0"/>
        <v>5.040946270503583E-2</v>
      </c>
      <c r="F28" s="56"/>
      <c r="G28" s="93" t="s">
        <v>109</v>
      </c>
      <c r="H28" s="93" t="s">
        <v>110</v>
      </c>
      <c r="I28" s="316">
        <v>55525</v>
      </c>
      <c r="J28" s="316">
        <v>842748</v>
      </c>
      <c r="K28" s="154">
        <f t="shared" si="1"/>
        <v>6.5885650277425753E-2</v>
      </c>
      <c r="L28" s="56"/>
      <c r="M28" s="93" t="s">
        <v>109</v>
      </c>
      <c r="N28" s="93" t="s">
        <v>110</v>
      </c>
      <c r="O28" s="153">
        <v>67404</v>
      </c>
      <c r="P28" s="279">
        <v>831959</v>
      </c>
      <c r="Q28" s="154">
        <f t="shared" si="2"/>
        <v>8.1018415570959623E-2</v>
      </c>
    </row>
    <row r="29" spans="1:17" x14ac:dyDescent="0.25">
      <c r="A29" s="93" t="s">
        <v>83</v>
      </c>
      <c r="B29" s="93" t="s">
        <v>84</v>
      </c>
      <c r="C29" s="68">
        <v>81690</v>
      </c>
      <c r="D29" s="284">
        <v>3492159</v>
      </c>
      <c r="E29" s="154">
        <f t="shared" si="0"/>
        <v>2.3392405672250319E-2</v>
      </c>
      <c r="F29" s="56"/>
      <c r="G29" s="93" t="s">
        <v>83</v>
      </c>
      <c r="H29" s="93" t="s">
        <v>84</v>
      </c>
      <c r="I29" s="316">
        <v>115898</v>
      </c>
      <c r="J29" s="316">
        <v>3712946</v>
      </c>
      <c r="K29" s="154">
        <f t="shared" si="1"/>
        <v>3.121456654634891E-2</v>
      </c>
      <c r="L29" s="56"/>
      <c r="M29" s="93" t="s">
        <v>83</v>
      </c>
      <c r="N29" s="93" t="s">
        <v>84</v>
      </c>
      <c r="O29" s="153">
        <v>146890</v>
      </c>
      <c r="P29" s="279">
        <v>3789311</v>
      </c>
      <c r="Q29" s="154">
        <f t="shared" si="2"/>
        <v>3.8764303061955059E-2</v>
      </c>
    </row>
    <row r="30" spans="1:17" x14ac:dyDescent="0.25">
      <c r="A30" s="93" t="s">
        <v>73</v>
      </c>
      <c r="B30" s="93" t="s">
        <v>74</v>
      </c>
      <c r="C30" s="68">
        <v>140000</v>
      </c>
      <c r="D30" s="284">
        <v>4093015</v>
      </c>
      <c r="E30" s="154">
        <f t="shared" si="0"/>
        <v>3.4204614446807551E-2</v>
      </c>
      <c r="F30" s="56"/>
      <c r="G30" s="93" t="s">
        <v>73</v>
      </c>
      <c r="H30" s="93" t="s">
        <v>74</v>
      </c>
      <c r="I30" s="316">
        <v>187321</v>
      </c>
      <c r="J30" s="316">
        <v>4225982</v>
      </c>
      <c r="K30" s="154">
        <f t="shared" si="1"/>
        <v>4.4326028837794386E-2</v>
      </c>
      <c r="L30" s="56"/>
      <c r="M30" s="93" t="s">
        <v>73</v>
      </c>
      <c r="N30" s="93" t="s">
        <v>74</v>
      </c>
      <c r="O30" s="153">
        <v>233260</v>
      </c>
      <c r="P30" s="279">
        <v>4309566</v>
      </c>
      <c r="Q30" s="154">
        <f t="shared" si="2"/>
        <v>5.4126099936745373E-2</v>
      </c>
    </row>
    <row r="31" spans="1:17" x14ac:dyDescent="0.25">
      <c r="A31" s="93" t="s">
        <v>113</v>
      </c>
      <c r="B31" s="93" t="s">
        <v>114</v>
      </c>
      <c r="C31" s="68">
        <v>215210</v>
      </c>
      <c r="D31" s="284">
        <v>6271247</v>
      </c>
      <c r="E31" s="154">
        <f t="shared" si="0"/>
        <v>3.431693887993887E-2</v>
      </c>
      <c r="F31" s="56"/>
      <c r="G31" s="93" t="s">
        <v>113</v>
      </c>
      <c r="H31" s="93" t="s">
        <v>114</v>
      </c>
      <c r="I31" s="316">
        <v>314926</v>
      </c>
      <c r="J31" s="316">
        <v>6178042</v>
      </c>
      <c r="K31" s="154">
        <f t="shared" si="1"/>
        <v>5.0975050023939622E-2</v>
      </c>
      <c r="L31" s="56"/>
      <c r="M31" s="93" t="s">
        <v>113</v>
      </c>
      <c r="N31" s="93" t="s">
        <v>114</v>
      </c>
      <c r="O31" s="153">
        <v>409206</v>
      </c>
      <c r="P31" s="279">
        <v>6162828</v>
      </c>
      <c r="Q31" s="154">
        <f t="shared" si="2"/>
        <v>6.6399062248694921E-2</v>
      </c>
    </row>
    <row r="32" spans="1:17" x14ac:dyDescent="0.25">
      <c r="A32" s="93" t="s">
        <v>47</v>
      </c>
      <c r="B32" s="93" t="s">
        <v>48</v>
      </c>
      <c r="C32" s="68">
        <v>80110</v>
      </c>
      <c r="D32" s="284">
        <v>3166078</v>
      </c>
      <c r="E32" s="154">
        <f t="shared" si="0"/>
        <v>2.5302598356705047E-2</v>
      </c>
      <c r="F32" s="56"/>
      <c r="G32" s="93" t="s">
        <v>47</v>
      </c>
      <c r="H32" s="93" t="s">
        <v>48</v>
      </c>
      <c r="I32" s="316">
        <v>115780</v>
      </c>
      <c r="J32" s="316">
        <v>3336741</v>
      </c>
      <c r="K32" s="154">
        <f t="shared" si="1"/>
        <v>3.469852769513726E-2</v>
      </c>
      <c r="L32" s="56"/>
      <c r="M32" s="93" t="s">
        <v>47</v>
      </c>
      <c r="N32" s="93" t="s">
        <v>48</v>
      </c>
      <c r="O32" s="153">
        <v>145718</v>
      </c>
      <c r="P32" s="279">
        <v>3385192</v>
      </c>
      <c r="Q32" s="154">
        <f t="shared" si="2"/>
        <v>4.3045712030514077E-2</v>
      </c>
    </row>
    <row r="33" spans="1:17" x14ac:dyDescent="0.25">
      <c r="A33" s="93" t="s">
        <v>135</v>
      </c>
      <c r="B33" s="93" t="s">
        <v>136</v>
      </c>
      <c r="C33" s="68">
        <v>98230</v>
      </c>
      <c r="D33" s="284">
        <v>1755759</v>
      </c>
      <c r="E33" s="154">
        <f t="shared" si="0"/>
        <v>5.5947313953680432E-2</v>
      </c>
      <c r="F33" s="56"/>
      <c r="G33" s="93" t="s">
        <v>135</v>
      </c>
      <c r="H33" s="93" t="s">
        <v>136</v>
      </c>
      <c r="I33" s="316">
        <v>125555</v>
      </c>
      <c r="J33" s="316">
        <v>1831335</v>
      </c>
      <c r="K33" s="154">
        <f t="shared" si="1"/>
        <v>6.8559275064365613E-2</v>
      </c>
      <c r="L33" s="56"/>
      <c r="M33" s="93" t="s">
        <v>135</v>
      </c>
      <c r="N33" s="93" t="s">
        <v>136</v>
      </c>
      <c r="O33" s="153">
        <v>153542</v>
      </c>
      <c r="P33" s="279">
        <v>1837475</v>
      </c>
      <c r="Q33" s="154">
        <f t="shared" si="2"/>
        <v>8.3561408998761882E-2</v>
      </c>
    </row>
    <row r="34" spans="1:17" x14ac:dyDescent="0.25">
      <c r="A34" s="93" t="s">
        <v>121</v>
      </c>
      <c r="B34" s="93" t="s">
        <v>122</v>
      </c>
      <c r="C34" s="68">
        <v>144970</v>
      </c>
      <c r="D34" s="284">
        <v>3524140</v>
      </c>
      <c r="E34" s="154">
        <f t="shared" si="0"/>
        <v>4.1136277219406721E-2</v>
      </c>
      <c r="F34" s="56"/>
      <c r="G34" s="93" t="s">
        <v>121</v>
      </c>
      <c r="H34" s="93" t="s">
        <v>122</v>
      </c>
      <c r="I34" s="316">
        <v>202465</v>
      </c>
      <c r="J34" s="316">
        <v>3725197</v>
      </c>
      <c r="K34" s="154">
        <f t="shared" si="1"/>
        <v>5.4350145777525324E-2</v>
      </c>
      <c r="L34" s="56"/>
      <c r="M34" s="93" t="s">
        <v>121</v>
      </c>
      <c r="N34" s="93" t="s">
        <v>122</v>
      </c>
      <c r="O34" s="153">
        <v>252005</v>
      </c>
      <c r="P34" s="279">
        <v>3738709</v>
      </c>
      <c r="Q34" s="154">
        <f t="shared" si="2"/>
        <v>6.7404283136237669E-2</v>
      </c>
    </row>
    <row r="35" spans="1:17" x14ac:dyDescent="0.25">
      <c r="A35" s="93" t="s">
        <v>69</v>
      </c>
      <c r="B35" s="93" t="s">
        <v>70</v>
      </c>
      <c r="C35" s="68">
        <v>18770</v>
      </c>
      <c r="D35" s="284">
        <v>569975</v>
      </c>
      <c r="E35" s="154">
        <f t="shared" si="0"/>
        <v>3.2931268915303305E-2</v>
      </c>
      <c r="F35" s="56"/>
      <c r="G35" s="93" t="s">
        <v>69</v>
      </c>
      <c r="H35" s="93" t="s">
        <v>70</v>
      </c>
      <c r="I35" s="316">
        <v>26077</v>
      </c>
      <c r="J35" s="316">
        <v>619110</v>
      </c>
      <c r="K35" s="154">
        <f t="shared" si="1"/>
        <v>4.2120140201256644E-2</v>
      </c>
      <c r="L35" s="56"/>
      <c r="M35" s="93" t="s">
        <v>69</v>
      </c>
      <c r="N35" s="93" t="s">
        <v>70</v>
      </c>
      <c r="O35" s="153">
        <v>31985</v>
      </c>
      <c r="P35" s="279">
        <v>626416</v>
      </c>
      <c r="Q35" s="154">
        <f t="shared" si="2"/>
        <v>5.1060317744118927E-2</v>
      </c>
    </row>
    <row r="36" spans="1:17" x14ac:dyDescent="0.25">
      <c r="A36" s="93" t="s">
        <v>51</v>
      </c>
      <c r="B36" s="93" t="s">
        <v>52</v>
      </c>
      <c r="C36" s="68">
        <v>30090</v>
      </c>
      <c r="D36" s="284">
        <v>1056428</v>
      </c>
      <c r="E36" s="154">
        <f t="shared" si="0"/>
        <v>2.8482774027193524E-2</v>
      </c>
      <c r="F36" s="56"/>
      <c r="G36" s="93" t="s">
        <v>51</v>
      </c>
      <c r="H36" s="93" t="s">
        <v>52</v>
      </c>
      <c r="I36" s="316">
        <v>39846</v>
      </c>
      <c r="J36" s="316">
        <v>1120443</v>
      </c>
      <c r="K36" s="154">
        <f t="shared" si="1"/>
        <v>3.5562719388670373E-2</v>
      </c>
      <c r="L36" s="56"/>
      <c r="M36" s="93" t="s">
        <v>51</v>
      </c>
      <c r="N36" s="93" t="s">
        <v>52</v>
      </c>
      <c r="O36" s="153">
        <v>48701</v>
      </c>
      <c r="P36" s="279">
        <v>1140160</v>
      </c>
      <c r="Q36" s="154">
        <f t="shared" si="2"/>
        <v>4.2714180465899525E-2</v>
      </c>
    </row>
    <row r="37" spans="1:17" x14ac:dyDescent="0.25">
      <c r="A37" s="93" t="s">
        <v>61</v>
      </c>
      <c r="B37" s="93" t="s">
        <v>62</v>
      </c>
      <c r="C37" s="68">
        <v>40060</v>
      </c>
      <c r="D37" s="284">
        <v>1411042</v>
      </c>
      <c r="E37" s="154">
        <f t="shared" si="0"/>
        <v>2.8390366835289099E-2</v>
      </c>
      <c r="F37" s="56"/>
      <c r="G37" s="93" t="s">
        <v>61</v>
      </c>
      <c r="H37" s="93" t="s">
        <v>62</v>
      </c>
      <c r="I37" s="316">
        <v>55858</v>
      </c>
      <c r="J37" s="316">
        <v>1711184</v>
      </c>
      <c r="K37" s="154">
        <f t="shared" si="1"/>
        <v>3.2642895211736432E-2</v>
      </c>
      <c r="L37" s="56"/>
      <c r="M37" s="93" t="s">
        <v>61</v>
      </c>
      <c r="N37" s="93" t="s">
        <v>62</v>
      </c>
      <c r="O37" s="153">
        <v>68906</v>
      </c>
      <c r="P37" s="279">
        <v>6155356</v>
      </c>
      <c r="Q37" s="154">
        <f t="shared" si="2"/>
        <v>1.1194478434716042E-2</v>
      </c>
    </row>
    <row r="38" spans="1:17" x14ac:dyDescent="0.25">
      <c r="A38" s="93" t="s">
        <v>85</v>
      </c>
      <c r="B38" s="93" t="s">
        <v>86</v>
      </c>
      <c r="C38" s="68">
        <v>28010</v>
      </c>
      <c r="D38" s="284">
        <v>817193</v>
      </c>
      <c r="E38" s="154">
        <f t="shared" si="0"/>
        <v>3.4275868736026865E-2</v>
      </c>
      <c r="F38" s="56"/>
      <c r="G38" s="93" t="s">
        <v>85</v>
      </c>
      <c r="H38" s="93" t="s">
        <v>86</v>
      </c>
      <c r="I38" s="316">
        <v>42504</v>
      </c>
      <c r="J38" s="316">
        <v>850968</v>
      </c>
      <c r="K38" s="154">
        <f t="shared" si="1"/>
        <v>4.9947824124996473E-2</v>
      </c>
      <c r="L38" s="56"/>
      <c r="M38" s="93" t="s">
        <v>85</v>
      </c>
      <c r="N38" s="93" t="s">
        <v>86</v>
      </c>
      <c r="O38" s="153">
        <v>53675</v>
      </c>
      <c r="P38" s="279">
        <v>5593754</v>
      </c>
      <c r="Q38" s="154">
        <f t="shared" si="2"/>
        <v>9.5955238646533263E-3</v>
      </c>
    </row>
    <row r="39" spans="1:17" x14ac:dyDescent="0.25">
      <c r="A39" s="93" t="s">
        <v>41</v>
      </c>
      <c r="B39" s="93" t="s">
        <v>42</v>
      </c>
      <c r="C39" s="68">
        <v>141810</v>
      </c>
      <c r="D39" s="284">
        <v>5360936</v>
      </c>
      <c r="E39" s="154">
        <f t="shared" si="0"/>
        <v>2.6452470240271475E-2</v>
      </c>
      <c r="F39" s="56"/>
      <c r="G39" s="93" t="s">
        <v>41</v>
      </c>
      <c r="H39" s="93" t="s">
        <v>42</v>
      </c>
      <c r="I39" s="316">
        <v>185970</v>
      </c>
      <c r="J39" s="316">
        <v>5540687</v>
      </c>
      <c r="K39" s="154">
        <f t="shared" si="1"/>
        <v>3.3564429826120838E-2</v>
      </c>
      <c r="L39" s="56"/>
      <c r="M39" s="93" t="s">
        <v>41</v>
      </c>
      <c r="N39" s="93" t="s">
        <v>42</v>
      </c>
      <c r="O39" s="153">
        <v>232515</v>
      </c>
      <c r="P39" s="279">
        <v>5593754</v>
      </c>
      <c r="Q39" s="154">
        <f t="shared" si="2"/>
        <v>4.1566897650486594E-2</v>
      </c>
    </row>
    <row r="40" spans="1:17" x14ac:dyDescent="0.25">
      <c r="A40" s="93" t="s">
        <v>117</v>
      </c>
      <c r="B40" s="93" t="s">
        <v>118</v>
      </c>
      <c r="C40" s="68">
        <v>38530</v>
      </c>
      <c r="D40" s="284">
        <v>1146166</v>
      </c>
      <c r="E40" s="154">
        <f t="shared" si="0"/>
        <v>3.3616422054048016E-2</v>
      </c>
      <c r="F40" s="56"/>
      <c r="G40" s="93" t="s">
        <v>117</v>
      </c>
      <c r="H40" s="93" t="s">
        <v>118</v>
      </c>
      <c r="I40" s="316">
        <v>58641</v>
      </c>
      <c r="J40" s="316">
        <v>1268252</v>
      </c>
      <c r="K40" s="154">
        <f t="shared" si="1"/>
        <v>4.6237656238665499E-2</v>
      </c>
      <c r="L40" s="56"/>
      <c r="M40" s="93" t="s">
        <v>117</v>
      </c>
      <c r="N40" s="93" t="s">
        <v>118</v>
      </c>
      <c r="O40" s="153">
        <v>72000</v>
      </c>
      <c r="P40" s="279">
        <v>1271086</v>
      </c>
      <c r="Q40" s="154">
        <f t="shared" si="2"/>
        <v>5.6644475668837513E-2</v>
      </c>
    </row>
    <row r="41" spans="1:17" x14ac:dyDescent="0.25">
      <c r="A41" s="93" t="s">
        <v>71</v>
      </c>
      <c r="B41" s="93" t="s">
        <v>72</v>
      </c>
      <c r="C41" s="68">
        <v>367160</v>
      </c>
      <c r="D41" s="284">
        <v>12121207</v>
      </c>
      <c r="E41" s="154">
        <f t="shared" si="0"/>
        <v>3.0290712797826157E-2</v>
      </c>
      <c r="F41" s="56"/>
      <c r="G41" s="93" t="s">
        <v>71</v>
      </c>
      <c r="H41" s="93" t="s">
        <v>72</v>
      </c>
      <c r="I41" s="316">
        <v>490662</v>
      </c>
      <c r="J41" s="316">
        <v>12435230</v>
      </c>
      <c r="K41" s="154">
        <f t="shared" si="1"/>
        <v>3.945741252875902E-2</v>
      </c>
      <c r="L41" s="56"/>
      <c r="M41" s="93" t="s">
        <v>71</v>
      </c>
      <c r="N41" s="93" t="s">
        <v>72</v>
      </c>
      <c r="O41" s="153">
        <v>604613</v>
      </c>
      <c r="P41" s="279">
        <v>12578670</v>
      </c>
      <c r="Q41" s="154">
        <f t="shared" si="2"/>
        <v>4.8066528496255964E-2</v>
      </c>
    </row>
    <row r="42" spans="1:17" x14ac:dyDescent="0.25">
      <c r="A42" s="93" t="s">
        <v>107</v>
      </c>
      <c r="B42" s="93" t="s">
        <v>108</v>
      </c>
      <c r="C42" s="68">
        <v>225420</v>
      </c>
      <c r="D42" s="284">
        <v>5338132</v>
      </c>
      <c r="E42" s="154">
        <f t="shared" si="0"/>
        <v>4.2228255127449078E-2</v>
      </c>
      <c r="F42" s="56"/>
      <c r="G42" s="93" t="s">
        <v>107</v>
      </c>
      <c r="H42" s="93" t="s">
        <v>108</v>
      </c>
      <c r="I42" s="316">
        <v>310399</v>
      </c>
      <c r="J42" s="316">
        <v>6019769</v>
      </c>
      <c r="K42" s="154">
        <f t="shared" si="1"/>
        <v>5.1563274271820066E-2</v>
      </c>
      <c r="L42" s="56"/>
      <c r="M42" s="93" t="s">
        <v>107</v>
      </c>
      <c r="N42" s="93" t="s">
        <v>108</v>
      </c>
      <c r="O42" s="153">
        <v>376092</v>
      </c>
      <c r="P42" s="279">
        <v>6155356</v>
      </c>
      <c r="Q42" s="154">
        <f t="shared" si="2"/>
        <v>6.1099959125028677E-2</v>
      </c>
    </row>
    <row r="43" spans="1:17" x14ac:dyDescent="0.25">
      <c r="A43" s="93" t="s">
        <v>53</v>
      </c>
      <c r="B43" s="93" t="s">
        <v>54</v>
      </c>
      <c r="C43" s="68">
        <v>10410</v>
      </c>
      <c r="D43" s="284">
        <v>390408</v>
      </c>
      <c r="E43" s="154">
        <f t="shared" si="0"/>
        <v>2.6664412614495606E-2</v>
      </c>
      <c r="F43" s="56"/>
      <c r="G43" s="93" t="s">
        <v>53</v>
      </c>
      <c r="H43" s="93" t="s">
        <v>54</v>
      </c>
      <c r="I43" s="316">
        <v>13570</v>
      </c>
      <c r="J43" s="316">
        <v>425243</v>
      </c>
      <c r="K43" s="154">
        <f t="shared" si="1"/>
        <v>3.1911166086214235E-2</v>
      </c>
      <c r="L43" s="56"/>
      <c r="M43" s="93" t="s">
        <v>53</v>
      </c>
      <c r="N43" s="93" t="s">
        <v>54</v>
      </c>
      <c r="O43" s="153">
        <v>16801</v>
      </c>
      <c r="P43" s="279">
        <v>457890</v>
      </c>
      <c r="Q43" s="154">
        <f t="shared" si="2"/>
        <v>3.6692218655135514E-2</v>
      </c>
    </row>
    <row r="44" spans="1:17" x14ac:dyDescent="0.25">
      <c r="A44" s="93" t="s">
        <v>111</v>
      </c>
      <c r="B44" s="93" t="s">
        <v>112</v>
      </c>
      <c r="C44" s="68">
        <v>218660</v>
      </c>
      <c r="D44" s="284">
        <v>7076855</v>
      </c>
      <c r="E44" s="154">
        <f t="shared" si="0"/>
        <v>3.0897905920073254E-2</v>
      </c>
      <c r="F44" s="56"/>
      <c r="G44" s="93" t="s">
        <v>111</v>
      </c>
      <c r="H44" s="93" t="s">
        <v>112</v>
      </c>
      <c r="I44" s="316">
        <v>313105</v>
      </c>
      <c r="J44" s="316">
        <v>7183738</v>
      </c>
      <c r="K44" s="154">
        <f t="shared" si="1"/>
        <v>4.3585247680246693E-2</v>
      </c>
      <c r="L44" s="56"/>
      <c r="M44" s="93" t="s">
        <v>111</v>
      </c>
      <c r="N44" s="93" t="s">
        <v>112</v>
      </c>
      <c r="O44" s="153">
        <v>409361</v>
      </c>
      <c r="P44" s="279">
        <v>7168681</v>
      </c>
      <c r="Q44" s="154">
        <f t="shared" si="2"/>
        <v>5.7104089301783692E-2</v>
      </c>
    </row>
    <row r="45" spans="1:17" x14ac:dyDescent="0.25">
      <c r="A45" s="93" t="s">
        <v>119</v>
      </c>
      <c r="B45" s="93" t="s">
        <v>120</v>
      </c>
      <c r="C45" s="68">
        <v>78980</v>
      </c>
      <c r="D45" s="284">
        <v>2151731</v>
      </c>
      <c r="E45" s="154">
        <f t="shared" si="0"/>
        <v>3.6705331660881399E-2</v>
      </c>
      <c r="F45" s="56"/>
      <c r="G45" s="93" t="s">
        <v>119</v>
      </c>
      <c r="H45" s="93" t="s">
        <v>120</v>
      </c>
      <c r="I45" s="316">
        <v>120235</v>
      </c>
      <c r="J45" s="316">
        <v>2314971</v>
      </c>
      <c r="K45" s="154">
        <f t="shared" si="1"/>
        <v>5.1938015638208858E-2</v>
      </c>
      <c r="L45" s="56"/>
      <c r="M45" s="93" t="s">
        <v>119</v>
      </c>
      <c r="N45" s="93" t="s">
        <v>120</v>
      </c>
      <c r="O45" s="153">
        <v>145241</v>
      </c>
      <c r="P45" s="279">
        <v>2465064</v>
      </c>
      <c r="Q45" s="154">
        <f t="shared" si="2"/>
        <v>5.8919768411692351E-2</v>
      </c>
    </row>
    <row r="46" spans="1:17" x14ac:dyDescent="0.25">
      <c r="A46" s="93" t="s">
        <v>87</v>
      </c>
      <c r="B46" s="93" t="s">
        <v>88</v>
      </c>
      <c r="C46" s="68">
        <v>69030</v>
      </c>
      <c r="D46" s="284">
        <v>2249437</v>
      </c>
      <c r="E46" s="154">
        <f t="shared" si="0"/>
        <v>3.0687678739168958E-2</v>
      </c>
      <c r="F46" s="56"/>
      <c r="G46" s="93" t="s">
        <v>87</v>
      </c>
      <c r="H46" s="93" t="s">
        <v>88</v>
      </c>
      <c r="I46" s="316">
        <v>97786</v>
      </c>
      <c r="J46" s="316">
        <v>2431088</v>
      </c>
      <c r="K46" s="154">
        <f t="shared" si="1"/>
        <v>4.0223142889109734E-2</v>
      </c>
      <c r="L46" s="56"/>
      <c r="M46" s="93" t="s">
        <v>87</v>
      </c>
      <c r="N46" s="93" t="s">
        <v>88</v>
      </c>
      <c r="O46" s="153">
        <v>122231</v>
      </c>
      <c r="P46" s="279">
        <v>2465064</v>
      </c>
      <c r="Q46" s="154">
        <f t="shared" si="2"/>
        <v>4.9585325168028091E-2</v>
      </c>
    </row>
    <row r="47" spans="1:17" x14ac:dyDescent="0.25">
      <c r="A47" s="93" t="s">
        <v>99</v>
      </c>
      <c r="B47" s="93" t="s">
        <v>100</v>
      </c>
      <c r="C47" s="68">
        <v>259270</v>
      </c>
      <c r="D47" s="284">
        <v>7562801</v>
      </c>
      <c r="E47" s="154">
        <f t="shared" si="0"/>
        <v>3.4282271872550923E-2</v>
      </c>
      <c r="F47" s="56"/>
      <c r="G47" s="93" t="s">
        <v>99</v>
      </c>
      <c r="H47" s="93" t="s">
        <v>100</v>
      </c>
      <c r="I47" s="316">
        <v>372365</v>
      </c>
      <c r="J47" s="316">
        <v>7950917</v>
      </c>
      <c r="K47" s="154">
        <f t="shared" si="1"/>
        <v>4.6832962789072001E-2</v>
      </c>
      <c r="L47" s="56"/>
      <c r="M47" s="93" t="s">
        <v>99</v>
      </c>
      <c r="N47" s="93" t="s">
        <v>100</v>
      </c>
      <c r="O47" s="153">
        <v>471332</v>
      </c>
      <c r="P47" s="279">
        <v>7966826</v>
      </c>
      <c r="Q47" s="154">
        <f t="shared" si="2"/>
        <v>5.9161829315714939E-2</v>
      </c>
    </row>
    <row r="48" spans="1:17" x14ac:dyDescent="0.25">
      <c r="A48" s="93" t="s">
        <v>95</v>
      </c>
      <c r="B48" s="93" t="s">
        <v>96</v>
      </c>
      <c r="C48" s="68">
        <v>26200</v>
      </c>
      <c r="D48" s="284">
        <v>673602</v>
      </c>
      <c r="E48" s="154">
        <f t="shared" si="0"/>
        <v>3.8895371450797356E-2</v>
      </c>
      <c r="F48" s="56"/>
      <c r="G48" s="93" t="s">
        <v>95</v>
      </c>
      <c r="H48" s="93" t="s">
        <v>96</v>
      </c>
      <c r="I48" s="316">
        <v>34381</v>
      </c>
      <c r="J48" s="316">
        <v>676730</v>
      </c>
      <c r="K48" s="154">
        <f t="shared" si="1"/>
        <v>5.0804604495145775E-2</v>
      </c>
      <c r="L48" s="56"/>
      <c r="M48" s="93" t="s">
        <v>95</v>
      </c>
      <c r="N48" s="93" t="s">
        <v>96</v>
      </c>
      <c r="O48" s="153">
        <v>42534</v>
      </c>
      <c r="P48" s="279">
        <v>674710</v>
      </c>
      <c r="Q48" s="154">
        <f t="shared" si="2"/>
        <v>6.3040417364497336E-2</v>
      </c>
    </row>
    <row r="49" spans="1:17" x14ac:dyDescent="0.25">
      <c r="A49" s="93" t="s">
        <v>115</v>
      </c>
      <c r="B49" s="93" t="s">
        <v>116</v>
      </c>
      <c r="C49" s="68">
        <v>117630</v>
      </c>
      <c r="D49" s="284">
        <v>2609953</v>
      </c>
      <c r="E49" s="154">
        <f t="shared" si="0"/>
        <v>4.5069777118591788E-2</v>
      </c>
      <c r="F49" s="56"/>
      <c r="G49" s="93" t="s">
        <v>115</v>
      </c>
      <c r="H49" s="93" t="s">
        <v>116</v>
      </c>
      <c r="I49" s="316">
        <v>164930</v>
      </c>
      <c r="J49" s="316">
        <v>2913016</v>
      </c>
      <c r="K49" s="154">
        <f t="shared" si="1"/>
        <v>5.6618295265113548E-2</v>
      </c>
      <c r="L49" s="56"/>
      <c r="M49" s="93" t="s">
        <v>115</v>
      </c>
      <c r="N49" s="93" t="s">
        <v>116</v>
      </c>
      <c r="O49" s="153">
        <v>203910</v>
      </c>
      <c r="P49" s="279">
        <v>2967273</v>
      </c>
      <c r="Q49" s="154">
        <f t="shared" si="2"/>
        <v>6.8719662801501574E-2</v>
      </c>
    </row>
    <row r="50" spans="1:17" x14ac:dyDescent="0.25">
      <c r="A50" s="93" t="s">
        <v>37</v>
      </c>
      <c r="B50" s="93" t="s">
        <v>38</v>
      </c>
      <c r="C50" s="68">
        <v>13220</v>
      </c>
      <c r="D50" s="284">
        <v>460454</v>
      </c>
      <c r="E50" s="154">
        <f t="shared" si="0"/>
        <v>2.8710794129272414E-2</v>
      </c>
      <c r="F50" s="56"/>
      <c r="G50" s="93" t="s">
        <v>37</v>
      </c>
      <c r="H50" s="93" t="s">
        <v>38</v>
      </c>
      <c r="I50" s="316">
        <v>17722</v>
      </c>
      <c r="J50" s="316">
        <v>494802</v>
      </c>
      <c r="K50" s="154">
        <f t="shared" si="1"/>
        <v>3.5816346740716487E-2</v>
      </c>
      <c r="L50" s="56"/>
      <c r="M50" s="93" t="s">
        <v>37</v>
      </c>
      <c r="N50" s="93" t="s">
        <v>38</v>
      </c>
      <c r="O50" s="153">
        <v>22395</v>
      </c>
      <c r="P50" s="279">
        <v>510755</v>
      </c>
      <c r="Q50" s="154">
        <f t="shared" si="2"/>
        <v>4.3846854166870612E-2</v>
      </c>
    </row>
    <row r="51" spans="1:17" x14ac:dyDescent="0.25">
      <c r="A51" s="93" t="s">
        <v>125</v>
      </c>
      <c r="B51" s="93" t="s">
        <v>126</v>
      </c>
      <c r="C51" s="68">
        <v>163300</v>
      </c>
      <c r="D51" s="284">
        <v>3700075</v>
      </c>
      <c r="E51" s="154">
        <f t="shared" si="0"/>
        <v>4.4134240522151577E-2</v>
      </c>
      <c r="F51" s="56"/>
      <c r="G51" s="93" t="s">
        <v>125</v>
      </c>
      <c r="H51" s="93" t="s">
        <v>126</v>
      </c>
      <c r="I51" s="316">
        <v>230168</v>
      </c>
      <c r="J51" s="316">
        <v>3996642</v>
      </c>
      <c r="K51" s="154">
        <f t="shared" si="1"/>
        <v>5.7590347096387419E-2</v>
      </c>
      <c r="L51" s="56"/>
      <c r="M51" s="93" t="s">
        <v>125</v>
      </c>
      <c r="N51" s="93" t="s">
        <v>126</v>
      </c>
      <c r="O51" s="153">
        <v>286427</v>
      </c>
      <c r="P51" s="279">
        <v>4052025</v>
      </c>
      <c r="Q51" s="154">
        <f t="shared" si="2"/>
        <v>7.068737236320112E-2</v>
      </c>
    </row>
    <row r="52" spans="1:17" x14ac:dyDescent="0.25">
      <c r="A52" s="93" t="s">
        <v>81</v>
      </c>
      <c r="B52" s="93" t="s">
        <v>82</v>
      </c>
      <c r="C52" s="68">
        <v>320980</v>
      </c>
      <c r="D52" s="284">
        <v>13729595</v>
      </c>
      <c r="E52" s="154">
        <f t="shared" si="0"/>
        <v>2.3378693981869095E-2</v>
      </c>
      <c r="F52" s="56"/>
      <c r="G52" s="93" t="s">
        <v>81</v>
      </c>
      <c r="H52" s="93" t="s">
        <v>82</v>
      </c>
      <c r="I52" s="316">
        <v>528238</v>
      </c>
      <c r="J52" s="316">
        <v>15677851</v>
      </c>
      <c r="K52" s="154">
        <f t="shared" si="1"/>
        <v>3.3693265741586653E-2</v>
      </c>
      <c r="L52" s="56"/>
      <c r="M52" s="93" t="s">
        <v>81</v>
      </c>
      <c r="N52" s="93" t="s">
        <v>82</v>
      </c>
      <c r="O52" s="153">
        <v>652962</v>
      </c>
      <c r="P52" s="279">
        <v>16440040</v>
      </c>
      <c r="Q52" s="154">
        <f t="shared" si="2"/>
        <v>3.9717786574728527E-2</v>
      </c>
    </row>
    <row r="53" spans="1:17" x14ac:dyDescent="0.25">
      <c r="A53" s="93" t="s">
        <v>35</v>
      </c>
      <c r="B53" s="93" t="s">
        <v>36</v>
      </c>
      <c r="C53" s="68">
        <v>25670</v>
      </c>
      <c r="D53" s="284">
        <v>1433317</v>
      </c>
      <c r="E53" s="154">
        <f t="shared" si="0"/>
        <v>1.7909506410654447E-2</v>
      </c>
      <c r="F53" s="56"/>
      <c r="G53" s="93" t="s">
        <v>35</v>
      </c>
      <c r="H53" s="93" t="s">
        <v>36</v>
      </c>
      <c r="I53" s="316">
        <v>41919</v>
      </c>
      <c r="J53" s="316">
        <v>1643396</v>
      </c>
      <c r="K53" s="154">
        <f t="shared" si="1"/>
        <v>2.5507546568203889E-2</v>
      </c>
      <c r="L53" s="56"/>
      <c r="M53" s="93" t="s">
        <v>35</v>
      </c>
      <c r="N53" s="93" t="s">
        <v>36</v>
      </c>
      <c r="O53" s="153">
        <v>54460</v>
      </c>
      <c r="P53" s="279">
        <v>1720648</v>
      </c>
      <c r="Q53" s="154">
        <f t="shared" si="2"/>
        <v>3.1650866417768188E-2</v>
      </c>
    </row>
    <row r="54" spans="1:17" x14ac:dyDescent="0.25">
      <c r="A54" s="93" t="s">
        <v>93</v>
      </c>
      <c r="B54" s="93" t="s">
        <v>94</v>
      </c>
      <c r="C54" s="68">
        <v>14550</v>
      </c>
      <c r="D54" s="284">
        <v>395895</v>
      </c>
      <c r="E54" s="154">
        <f t="shared" si="0"/>
        <v>3.6752169135755693E-2</v>
      </c>
      <c r="F54" s="56"/>
      <c r="G54" s="93" t="s">
        <v>93</v>
      </c>
      <c r="H54" s="93" t="s">
        <v>94</v>
      </c>
      <c r="I54" s="316">
        <v>20774</v>
      </c>
      <c r="J54" s="316">
        <v>405430</v>
      </c>
      <c r="K54" s="154">
        <f t="shared" si="1"/>
        <v>5.1239424808228302E-2</v>
      </c>
      <c r="L54" s="56"/>
      <c r="M54" s="93" t="s">
        <v>93</v>
      </c>
      <c r="N54" s="93" t="s">
        <v>94</v>
      </c>
      <c r="O54" s="153">
        <v>25786</v>
      </c>
      <c r="P54" s="279">
        <v>401456</v>
      </c>
      <c r="Q54" s="154">
        <f t="shared" si="2"/>
        <v>6.4231198437686821E-2</v>
      </c>
    </row>
    <row r="55" spans="1:17" x14ac:dyDescent="0.25">
      <c r="A55" s="93" t="s">
        <v>57</v>
      </c>
      <c r="B55" s="93" t="s">
        <v>58</v>
      </c>
      <c r="C55" s="68">
        <v>147530</v>
      </c>
      <c r="D55" s="284">
        <v>4748019</v>
      </c>
      <c r="E55" s="154">
        <f t="shared" si="0"/>
        <v>3.1071905988581765E-2</v>
      </c>
      <c r="F55" s="56"/>
      <c r="G55" s="93" t="s">
        <v>57</v>
      </c>
      <c r="H55" s="93" t="s">
        <v>58</v>
      </c>
      <c r="I55" s="316">
        <v>199923</v>
      </c>
      <c r="J55" s="316">
        <v>5170410</v>
      </c>
      <c r="K55" s="154">
        <f t="shared" si="1"/>
        <v>3.866675950263132E-2</v>
      </c>
      <c r="L55" s="56"/>
      <c r="M55" s="93" t="s">
        <v>57</v>
      </c>
      <c r="N55" s="93" t="s">
        <v>58</v>
      </c>
      <c r="O55" s="153">
        <v>241173</v>
      </c>
      <c r="P55" s="279">
        <v>5290489</v>
      </c>
      <c r="Q55" s="154">
        <f t="shared" si="2"/>
        <v>4.5586145250467398E-2</v>
      </c>
    </row>
    <row r="56" spans="1:17" x14ac:dyDescent="0.25">
      <c r="A56" s="93" t="s">
        <v>67</v>
      </c>
      <c r="B56" s="93" t="s">
        <v>68</v>
      </c>
      <c r="C56" s="68">
        <v>107660</v>
      </c>
      <c r="D56" s="284">
        <v>3907828</v>
      </c>
      <c r="E56" s="154">
        <f t="shared" si="0"/>
        <v>2.7549830749971596E-2</v>
      </c>
      <c r="F56" s="56"/>
      <c r="G56" s="93" t="s">
        <v>67</v>
      </c>
      <c r="H56" s="93" t="s">
        <v>68</v>
      </c>
      <c r="I56" s="316">
        <v>159689</v>
      </c>
      <c r="J56" s="316">
        <v>4315509</v>
      </c>
      <c r="K56" s="154">
        <f t="shared" si="1"/>
        <v>3.7003514533279852E-2</v>
      </c>
      <c r="L56" s="56"/>
      <c r="M56" s="93" t="s">
        <v>67</v>
      </c>
      <c r="N56" s="93" t="s">
        <v>68</v>
      </c>
      <c r="O56" s="153">
        <v>200203</v>
      </c>
      <c r="P56" s="279">
        <v>4424527</v>
      </c>
      <c r="Q56" s="154">
        <f t="shared" si="2"/>
        <v>4.5248452546452989E-2</v>
      </c>
    </row>
    <row r="57" spans="1:17" x14ac:dyDescent="0.25">
      <c r="A57" s="93" t="s">
        <v>133</v>
      </c>
      <c r="B57" s="93" t="s">
        <v>134</v>
      </c>
      <c r="C57" s="68">
        <v>72720</v>
      </c>
      <c r="D57" s="284">
        <v>1134862</v>
      </c>
      <c r="E57" s="154">
        <f t="shared" si="0"/>
        <v>6.4078275596504239E-2</v>
      </c>
      <c r="F57" s="56"/>
      <c r="G57" s="93" t="s">
        <v>133</v>
      </c>
      <c r="H57" s="93" t="s">
        <v>134</v>
      </c>
      <c r="I57" s="316">
        <v>93663</v>
      </c>
      <c r="J57" s="316">
        <v>1168172</v>
      </c>
      <c r="K57" s="154">
        <f t="shared" si="1"/>
        <v>8.0179117458730395E-2</v>
      </c>
      <c r="L57" s="56"/>
      <c r="M57" s="93" t="s">
        <v>133</v>
      </c>
      <c r="N57" s="93" t="s">
        <v>134</v>
      </c>
      <c r="O57" s="153">
        <v>110361</v>
      </c>
      <c r="P57" s="279">
        <v>1152585</v>
      </c>
      <c r="Q57" s="154">
        <f t="shared" si="2"/>
        <v>9.5750855685263994E-2</v>
      </c>
    </row>
    <row r="58" spans="1:17" x14ac:dyDescent="0.25">
      <c r="A58" s="93" t="s">
        <v>75</v>
      </c>
      <c r="B58" s="93" t="s">
        <v>76</v>
      </c>
      <c r="C58" s="68">
        <v>96780</v>
      </c>
      <c r="D58" s="284">
        <v>3416248</v>
      </c>
      <c r="E58" s="154">
        <f t="shared" si="0"/>
        <v>2.8329325037292373E-2</v>
      </c>
      <c r="F58" s="56"/>
      <c r="G58" s="93" t="s">
        <v>75</v>
      </c>
      <c r="H58" s="93" t="s">
        <v>76</v>
      </c>
      <c r="I58" s="316">
        <v>146516</v>
      </c>
      <c r="J58" s="316">
        <v>3570180</v>
      </c>
      <c r="K58" s="154">
        <f t="shared" si="1"/>
        <v>4.1038827173980025E-2</v>
      </c>
      <c r="L58" s="56"/>
      <c r="M58" s="93" t="s">
        <v>75</v>
      </c>
      <c r="N58" s="93" t="s">
        <v>76</v>
      </c>
      <c r="O58" s="153">
        <v>186919</v>
      </c>
      <c r="P58" s="279">
        <v>3584970</v>
      </c>
      <c r="Q58" s="154">
        <f t="shared" si="2"/>
        <v>5.2139627388792652E-2</v>
      </c>
    </row>
    <row r="59" spans="1:17" x14ac:dyDescent="0.25">
      <c r="A59" s="93" t="s">
        <v>43</v>
      </c>
      <c r="B59" s="93" t="s">
        <v>44</v>
      </c>
      <c r="C59" s="68">
        <v>8760</v>
      </c>
      <c r="D59" s="284">
        <v>315905</v>
      </c>
      <c r="E59" s="154">
        <f t="shared" si="0"/>
        <v>2.7729855494531584E-2</v>
      </c>
      <c r="F59" s="56"/>
      <c r="G59" s="93" t="s">
        <v>43</v>
      </c>
      <c r="H59" s="93" t="s">
        <v>44</v>
      </c>
      <c r="I59" s="316">
        <v>11804</v>
      </c>
      <c r="J59" s="316">
        <v>358134</v>
      </c>
      <c r="K59" s="154">
        <f t="shared" si="1"/>
        <v>3.2959730156868657E-2</v>
      </c>
      <c r="L59" s="56"/>
      <c r="M59" s="93" t="s">
        <v>43</v>
      </c>
      <c r="N59" s="93" t="s">
        <v>44</v>
      </c>
      <c r="O59" s="153">
        <v>14730</v>
      </c>
      <c r="P59" s="279">
        <v>366290</v>
      </c>
      <c r="Q59" s="154">
        <f t="shared" si="2"/>
        <v>4.0214038057277024E-2</v>
      </c>
    </row>
    <row r="60" spans="1:17" x14ac:dyDescent="0.25">
      <c r="A60" s="156"/>
      <c r="B60" s="156"/>
      <c r="C60" s="157"/>
      <c r="D60" s="317"/>
      <c r="E60" s="158"/>
      <c r="F60" s="56"/>
      <c r="G60" s="156"/>
      <c r="H60" s="156"/>
      <c r="I60" s="157"/>
      <c r="J60" s="318"/>
      <c r="K60" s="158"/>
      <c r="L60" s="56"/>
      <c r="M60" s="156"/>
      <c r="N60" s="156"/>
      <c r="O60" s="157"/>
      <c r="P60" s="280"/>
      <c r="Q60" s="158"/>
    </row>
    <row r="61" spans="1:17" x14ac:dyDescent="0.25">
      <c r="A61" s="258" t="s">
        <v>137</v>
      </c>
      <c r="B61" s="258" t="s">
        <v>138</v>
      </c>
      <c r="C61" s="152">
        <v>134990</v>
      </c>
      <c r="D61" s="284">
        <v>2355849</v>
      </c>
      <c r="E61" s="283">
        <f>C61/D61</f>
        <v>5.7299937304980071E-2</v>
      </c>
      <c r="F61" s="56"/>
      <c r="G61" s="258" t="s">
        <v>137</v>
      </c>
      <c r="H61" s="258" t="s">
        <v>138</v>
      </c>
      <c r="I61" s="316">
        <v>169369</v>
      </c>
      <c r="J61" s="316">
        <v>2280496</v>
      </c>
      <c r="K61" s="283">
        <f>I61/J61</f>
        <v>7.4268492468305136E-2</v>
      </c>
      <c r="L61" s="56"/>
      <c r="M61" s="258" t="s">
        <v>137</v>
      </c>
      <c r="N61" s="258" t="s">
        <v>138</v>
      </c>
      <c r="O61" s="282">
        <v>212211</v>
      </c>
      <c r="P61" s="284">
        <v>2201351</v>
      </c>
      <c r="Q61" s="283">
        <f>O61/P61</f>
        <v>9.6400346877894533E-2</v>
      </c>
    </row>
    <row r="64" spans="1:17" x14ac:dyDescent="0.25">
      <c r="A64" s="59" t="s">
        <v>34</v>
      </c>
      <c r="B64" s="56"/>
      <c r="C64" s="56"/>
      <c r="D64" s="56"/>
      <c r="E64" s="56"/>
    </row>
    <row r="65" spans="1:5" x14ac:dyDescent="0.25">
      <c r="A65" s="56"/>
      <c r="B65" s="56"/>
      <c r="C65" s="56"/>
      <c r="D65" s="56"/>
      <c r="E65" s="56"/>
    </row>
    <row r="66" spans="1:5" x14ac:dyDescent="0.25">
      <c r="A66" s="57" t="s">
        <v>773</v>
      </c>
      <c r="B66" s="56"/>
      <c r="C66" s="56"/>
      <c r="D66" s="56"/>
      <c r="E66" s="56"/>
    </row>
    <row r="67" spans="1:5" x14ac:dyDescent="0.25">
      <c r="A67" s="56" t="s">
        <v>940</v>
      </c>
      <c r="B67" s="56"/>
      <c r="C67" s="56"/>
      <c r="D67" s="56"/>
      <c r="E67" s="56"/>
    </row>
    <row r="68" spans="1:5" x14ac:dyDescent="0.25">
      <c r="A68" s="254" t="s">
        <v>941</v>
      </c>
      <c r="B68" s="56"/>
      <c r="C68" s="56"/>
      <c r="D68" s="56"/>
      <c r="E68" s="56"/>
    </row>
    <row r="69" spans="1:5" x14ac:dyDescent="0.25">
      <c r="A69" s="57"/>
      <c r="B69" s="56"/>
      <c r="C69" s="56"/>
      <c r="D69" s="56"/>
      <c r="E69" s="56"/>
    </row>
    <row r="70" spans="1:5" x14ac:dyDescent="0.25">
      <c r="A70" s="56" t="s">
        <v>942</v>
      </c>
      <c r="B70" s="56"/>
      <c r="C70" s="56"/>
      <c r="D70" s="56"/>
      <c r="E70" s="56"/>
    </row>
    <row r="71" spans="1:5" x14ac:dyDescent="0.25">
      <c r="A71" s="254" t="s">
        <v>943</v>
      </c>
      <c r="B71" s="56"/>
      <c r="C71" s="56"/>
      <c r="D71" s="56"/>
      <c r="E71" s="56"/>
    </row>
    <row r="72" spans="1:5" x14ac:dyDescent="0.25">
      <c r="A72" s="57"/>
      <c r="B72" s="56"/>
      <c r="C72" s="56"/>
      <c r="D72" s="56"/>
      <c r="E72" s="56"/>
    </row>
    <row r="73" spans="1:5" x14ac:dyDescent="0.25">
      <c r="A73" s="56" t="s">
        <v>887</v>
      </c>
      <c r="B73" s="56"/>
      <c r="C73" s="56"/>
      <c r="D73" s="56"/>
      <c r="E73" s="56"/>
    </row>
    <row r="74" spans="1:5" x14ac:dyDescent="0.25">
      <c r="A74" s="254" t="s">
        <v>860</v>
      </c>
      <c r="B74" s="56"/>
      <c r="C74" s="56"/>
      <c r="D74" s="56"/>
      <c r="E74" s="56"/>
    </row>
    <row r="75" spans="1:5" x14ac:dyDescent="0.25">
      <c r="A75" s="254"/>
      <c r="B75" s="56"/>
      <c r="C75" s="56"/>
      <c r="D75" s="56"/>
      <c r="E75" s="56"/>
    </row>
    <row r="76" spans="1:5" x14ac:dyDescent="0.25">
      <c r="A76" s="246" t="s">
        <v>855</v>
      </c>
      <c r="B76" s="32"/>
      <c r="C76" s="32"/>
      <c r="D76" s="56"/>
      <c r="E76" s="56"/>
    </row>
    <row r="77" spans="1:5" x14ac:dyDescent="0.25">
      <c r="A77" s="281" t="s">
        <v>856</v>
      </c>
      <c r="B77" s="265"/>
      <c r="C77" s="265"/>
      <c r="D77" s="56"/>
      <c r="E77" s="56"/>
    </row>
    <row r="78" spans="1:5" x14ac:dyDescent="0.25">
      <c r="A78" s="281" t="s">
        <v>857</v>
      </c>
      <c r="B78" s="265"/>
      <c r="C78" s="265"/>
      <c r="D78" s="56"/>
      <c r="E78" s="56"/>
    </row>
    <row r="79" spans="1:5" x14ac:dyDescent="0.25">
      <c r="A79" s="32" t="s">
        <v>858</v>
      </c>
      <c r="B79" s="32"/>
      <c r="C79" s="32"/>
      <c r="D79" s="56"/>
      <c r="E79" s="56"/>
    </row>
  </sheetData>
  <mergeCells count="3">
    <mergeCell ref="A6:E7"/>
    <mergeCell ref="G6:K7"/>
    <mergeCell ref="M6:Q7"/>
  </mergeCells>
  <hyperlinks>
    <hyperlink ref="A3" location="TableOfContents!A1" display="Back"/>
    <hyperlink ref="A74" r:id="rId1" location="table5.j14"/>
    <hyperlink ref="A71" r:id="rId2" location="table5.j14"/>
    <hyperlink ref="A68" r:id="rId3" location="table5.j14 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5" workbookViewId="0">
      <selection activeCell="H11" sqref="H11"/>
    </sheetView>
  </sheetViews>
  <sheetFormatPr defaultColWidth="8.85546875" defaultRowHeight="15" x14ac:dyDescent="0.25"/>
  <cols>
    <col min="2" max="2" width="14" customWidth="1"/>
    <col min="3" max="3" width="11.28515625" customWidth="1"/>
    <col min="4" max="4" width="11.42578125" customWidth="1"/>
    <col min="5" max="5" width="13.42578125" customWidth="1"/>
    <col min="6" max="6" width="12.140625" customWidth="1"/>
    <col min="7" max="7" width="15.85546875" customWidth="1"/>
  </cols>
  <sheetData>
    <row r="1" spans="1:8" s="56" customFormat="1" ht="15.75" x14ac:dyDescent="0.25">
      <c r="A1" s="2" t="s">
        <v>562</v>
      </c>
    </row>
    <row r="2" spans="1:8" s="56" customFormat="1" ht="15.75" x14ac:dyDescent="0.25">
      <c r="A2" s="2" t="s">
        <v>227</v>
      </c>
    </row>
    <row r="3" spans="1:8" s="56" customFormat="1" ht="15.75" x14ac:dyDescent="0.25">
      <c r="A3" s="2"/>
    </row>
    <row r="4" spans="1:8" s="56" customFormat="1" ht="18.75" x14ac:dyDescent="0.3">
      <c r="A4" s="3" t="s">
        <v>141</v>
      </c>
      <c r="B4" s="4" t="s">
        <v>142</v>
      </c>
      <c r="C4" s="4"/>
    </row>
    <row r="5" spans="1:8" s="56" customFormat="1" x14ac:dyDescent="0.25"/>
    <row r="6" spans="1:8" ht="15.75" customHeight="1" x14ac:dyDescent="0.25">
      <c r="A6" s="390" t="s">
        <v>563</v>
      </c>
      <c r="B6" s="390"/>
      <c r="C6" s="390"/>
      <c r="D6" s="390"/>
      <c r="E6" s="390"/>
      <c r="F6" s="390"/>
      <c r="G6" s="390"/>
    </row>
    <row r="7" spans="1:8" ht="15.75" customHeight="1" x14ac:dyDescent="0.25">
      <c r="A7" s="390"/>
      <c r="B7" s="390"/>
      <c r="C7" s="390"/>
      <c r="D7" s="390"/>
      <c r="E7" s="390"/>
      <c r="F7" s="390"/>
      <c r="G7" s="390"/>
    </row>
    <row r="8" spans="1:8" ht="69.75" customHeight="1" x14ac:dyDescent="0.25">
      <c r="A8" s="92" t="s">
        <v>224</v>
      </c>
      <c r="B8" s="291" t="s">
        <v>139</v>
      </c>
      <c r="C8" s="92" t="s">
        <v>228</v>
      </c>
      <c r="D8" s="92" t="s">
        <v>229</v>
      </c>
      <c r="E8" s="92" t="s">
        <v>230</v>
      </c>
      <c r="F8" s="92" t="s">
        <v>231</v>
      </c>
      <c r="G8" s="92" t="s">
        <v>232</v>
      </c>
    </row>
    <row r="9" spans="1:8" x14ac:dyDescent="0.25">
      <c r="A9" s="159" t="s">
        <v>43</v>
      </c>
      <c r="B9" s="160" t="s">
        <v>44</v>
      </c>
      <c r="C9" s="94">
        <v>4965</v>
      </c>
      <c r="D9" s="279">
        <v>366290</v>
      </c>
      <c r="E9" s="161">
        <v>57000</v>
      </c>
      <c r="F9" s="151">
        <f>C9/D9</f>
        <v>1.355483360179093E-2</v>
      </c>
      <c r="G9" s="151">
        <f>C9/E9</f>
        <v>8.7105263157894741E-2</v>
      </c>
    </row>
    <row r="10" spans="1:8" x14ac:dyDescent="0.25">
      <c r="A10" s="159" t="s">
        <v>133</v>
      </c>
      <c r="B10" s="160" t="s">
        <v>134</v>
      </c>
      <c r="C10" s="94">
        <v>58851</v>
      </c>
      <c r="D10" s="279">
        <v>1152585</v>
      </c>
      <c r="E10" s="161">
        <v>280000</v>
      </c>
      <c r="F10" s="151">
        <f t="shared" ref="F10:F58" si="0">C10/D10</f>
        <v>5.1060008589388202E-2</v>
      </c>
      <c r="G10" s="151">
        <f t="shared" ref="G10:G58" si="1">C10/E10</f>
        <v>0.21018214285714285</v>
      </c>
      <c r="H10" s="314"/>
    </row>
    <row r="11" spans="1:8" x14ac:dyDescent="0.25">
      <c r="A11" s="159" t="s">
        <v>75</v>
      </c>
      <c r="B11" s="160" t="s">
        <v>76</v>
      </c>
      <c r="C11" s="94">
        <v>77397</v>
      </c>
      <c r="D11" s="279">
        <v>3584970</v>
      </c>
      <c r="E11" s="161">
        <v>439000</v>
      </c>
      <c r="F11" s="151">
        <f t="shared" si="0"/>
        <v>2.1589302002527219E-2</v>
      </c>
      <c r="G11" s="151">
        <f t="shared" si="1"/>
        <v>0.17630296127562642</v>
      </c>
    </row>
    <row r="12" spans="1:8" x14ac:dyDescent="0.25">
      <c r="A12" s="159" t="s">
        <v>67</v>
      </c>
      <c r="B12" s="160" t="s">
        <v>68</v>
      </c>
      <c r="C12" s="94">
        <v>98605</v>
      </c>
      <c r="D12" s="279">
        <v>4424527</v>
      </c>
      <c r="E12" s="161">
        <v>660000</v>
      </c>
      <c r="F12" s="151">
        <f t="shared" si="0"/>
        <v>2.2285998028715837E-2</v>
      </c>
      <c r="G12" s="151">
        <f t="shared" si="1"/>
        <v>0.14940151515151515</v>
      </c>
    </row>
    <row r="13" spans="1:8" x14ac:dyDescent="0.25">
      <c r="A13" s="159" t="s">
        <v>93</v>
      </c>
      <c r="B13" s="160" t="s">
        <v>94</v>
      </c>
      <c r="C13" s="94">
        <v>11513</v>
      </c>
      <c r="D13" s="279">
        <v>401456</v>
      </c>
      <c r="E13" s="161">
        <v>47000</v>
      </c>
      <c r="F13" s="151">
        <f t="shared" si="0"/>
        <v>2.8678111673508429E-2</v>
      </c>
      <c r="G13" s="151">
        <f t="shared" si="1"/>
        <v>0.24495744680851064</v>
      </c>
    </row>
    <row r="14" spans="1:8" x14ac:dyDescent="0.25">
      <c r="A14" s="159" t="s">
        <v>57</v>
      </c>
      <c r="B14" s="160" t="s">
        <v>58</v>
      </c>
      <c r="C14" s="94">
        <v>95654</v>
      </c>
      <c r="D14" s="279">
        <v>5290489</v>
      </c>
      <c r="E14" s="161">
        <v>610000</v>
      </c>
      <c r="F14" s="151">
        <f t="shared" si="0"/>
        <v>1.8080370264450033E-2</v>
      </c>
      <c r="G14" s="151">
        <f t="shared" si="1"/>
        <v>0.15680983606557378</v>
      </c>
    </row>
    <row r="15" spans="1:8" x14ac:dyDescent="0.25">
      <c r="A15" s="159" t="s">
        <v>35</v>
      </c>
      <c r="B15" s="160" t="s">
        <v>36</v>
      </c>
      <c r="C15" s="94">
        <v>20461</v>
      </c>
      <c r="D15" s="279">
        <v>1720648</v>
      </c>
      <c r="E15" s="161">
        <v>210000</v>
      </c>
      <c r="F15" s="151">
        <f t="shared" si="0"/>
        <v>1.1891450197832444E-2</v>
      </c>
      <c r="G15" s="151">
        <f t="shared" si="1"/>
        <v>9.743333333333333E-2</v>
      </c>
    </row>
    <row r="16" spans="1:8" x14ac:dyDescent="0.25">
      <c r="A16" s="159" t="s">
        <v>81</v>
      </c>
      <c r="B16" s="160" t="s">
        <v>82</v>
      </c>
      <c r="C16" s="94">
        <v>345778</v>
      </c>
      <c r="D16" s="279">
        <v>16440040</v>
      </c>
      <c r="E16" s="161">
        <v>2983000</v>
      </c>
      <c r="F16" s="151">
        <f t="shared" si="0"/>
        <v>2.1032673886438234E-2</v>
      </c>
      <c r="G16" s="151">
        <f t="shared" si="1"/>
        <v>0.11591619175326852</v>
      </c>
    </row>
    <row r="17" spans="1:7" x14ac:dyDescent="0.25">
      <c r="A17" s="159" t="s">
        <v>125</v>
      </c>
      <c r="B17" s="160" t="s">
        <v>126</v>
      </c>
      <c r="C17" s="94">
        <v>126369</v>
      </c>
      <c r="D17" s="279">
        <v>4052025</v>
      </c>
      <c r="E17" s="161">
        <v>847000</v>
      </c>
      <c r="F17" s="151">
        <f t="shared" si="0"/>
        <v>3.1186628907768337E-2</v>
      </c>
      <c r="G17" s="151">
        <f t="shared" si="1"/>
        <v>0.14919598583234947</v>
      </c>
    </row>
    <row r="18" spans="1:7" x14ac:dyDescent="0.25">
      <c r="A18" s="159" t="s">
        <v>37</v>
      </c>
      <c r="B18" s="160" t="s">
        <v>38</v>
      </c>
      <c r="C18" s="94">
        <v>9265</v>
      </c>
      <c r="D18" s="279">
        <v>510755</v>
      </c>
      <c r="E18" s="161">
        <v>61000</v>
      </c>
      <c r="F18" s="151">
        <f t="shared" si="0"/>
        <v>1.8139812630321779E-2</v>
      </c>
      <c r="G18" s="151">
        <f t="shared" si="1"/>
        <v>0.15188524590163935</v>
      </c>
    </row>
    <row r="19" spans="1:7" x14ac:dyDescent="0.25">
      <c r="A19" s="159" t="s">
        <v>115</v>
      </c>
      <c r="B19" s="160" t="s">
        <v>116</v>
      </c>
      <c r="C19" s="94">
        <v>75677</v>
      </c>
      <c r="D19" s="279">
        <v>2967273</v>
      </c>
      <c r="E19" s="161">
        <v>571000</v>
      </c>
      <c r="F19" s="151">
        <f t="shared" si="0"/>
        <v>2.5503888587265142E-2</v>
      </c>
      <c r="G19" s="151">
        <f t="shared" si="1"/>
        <v>0.13253415061295973</v>
      </c>
    </row>
    <row r="20" spans="1:7" x14ac:dyDescent="0.25">
      <c r="A20" s="159" t="s">
        <v>95</v>
      </c>
      <c r="B20" s="160" t="s">
        <v>96</v>
      </c>
      <c r="C20" s="94">
        <v>21385</v>
      </c>
      <c r="D20" s="279">
        <v>674710</v>
      </c>
      <c r="E20" s="161">
        <v>104000</v>
      </c>
      <c r="F20" s="151">
        <f t="shared" si="0"/>
        <v>3.1695098634969096E-2</v>
      </c>
      <c r="G20" s="151">
        <f t="shared" si="1"/>
        <v>0.205625</v>
      </c>
    </row>
    <row r="21" spans="1:7" x14ac:dyDescent="0.25">
      <c r="A21" s="159" t="s">
        <v>99</v>
      </c>
      <c r="B21" s="160" t="s">
        <v>100</v>
      </c>
      <c r="C21" s="94">
        <v>238526</v>
      </c>
      <c r="D21" s="279">
        <v>7966826</v>
      </c>
      <c r="E21" s="161">
        <v>1248000</v>
      </c>
      <c r="F21" s="151">
        <f t="shared" si="0"/>
        <v>2.993990329398433E-2</v>
      </c>
      <c r="G21" s="151">
        <f t="shared" si="1"/>
        <v>0.19112660256410258</v>
      </c>
    </row>
    <row r="22" spans="1:7" x14ac:dyDescent="0.25">
      <c r="A22" s="159" t="s">
        <v>87</v>
      </c>
      <c r="B22" s="160" t="s">
        <v>88</v>
      </c>
      <c r="C22" s="94">
        <v>55673</v>
      </c>
      <c r="D22" s="279">
        <v>2465064</v>
      </c>
      <c r="E22" s="161">
        <v>455000</v>
      </c>
      <c r="F22" s="151">
        <f t="shared" si="0"/>
        <v>2.2584809157084766E-2</v>
      </c>
      <c r="G22" s="151">
        <f t="shared" si="1"/>
        <v>0.12235824175824175</v>
      </c>
    </row>
    <row r="23" spans="1:7" x14ac:dyDescent="0.25">
      <c r="A23" s="159" t="s">
        <v>119</v>
      </c>
      <c r="B23" s="160" t="s">
        <v>120</v>
      </c>
      <c r="C23" s="94">
        <v>64992</v>
      </c>
      <c r="D23" s="279">
        <v>2465064</v>
      </c>
      <c r="E23" s="161">
        <v>417000</v>
      </c>
      <c r="F23" s="151">
        <f t="shared" si="0"/>
        <v>2.6365238387319762E-2</v>
      </c>
      <c r="G23" s="151">
        <f t="shared" si="1"/>
        <v>0.15585611510791367</v>
      </c>
    </row>
    <row r="24" spans="1:7" x14ac:dyDescent="0.25">
      <c r="A24" s="159" t="s">
        <v>111</v>
      </c>
      <c r="B24" s="160" t="s">
        <v>112</v>
      </c>
      <c r="C24" s="94">
        <v>217395</v>
      </c>
      <c r="D24" s="279">
        <v>7168681</v>
      </c>
      <c r="E24" s="161">
        <v>1296000</v>
      </c>
      <c r="F24" s="151">
        <f t="shared" si="0"/>
        <v>3.0325662419627822E-2</v>
      </c>
      <c r="G24" s="151">
        <f t="shared" si="1"/>
        <v>0.16774305555555555</v>
      </c>
    </row>
    <row r="25" spans="1:7" x14ac:dyDescent="0.25">
      <c r="A25" s="159" t="s">
        <v>71</v>
      </c>
      <c r="B25" s="160" t="s">
        <v>72</v>
      </c>
      <c r="C25" s="94">
        <v>368976</v>
      </c>
      <c r="D25" s="279">
        <v>12578670</v>
      </c>
      <c r="E25" s="161">
        <v>2208000</v>
      </c>
      <c r="F25" s="151">
        <f t="shared" si="0"/>
        <v>2.9333466892763702E-2</v>
      </c>
      <c r="G25" s="151">
        <f t="shared" si="1"/>
        <v>0.1671086956521739</v>
      </c>
    </row>
    <row r="26" spans="1:7" x14ac:dyDescent="0.25">
      <c r="A26" s="159" t="s">
        <v>61</v>
      </c>
      <c r="B26" s="160" t="s">
        <v>62</v>
      </c>
      <c r="C26" s="94">
        <v>26730</v>
      </c>
      <c r="D26" s="279">
        <v>6155356</v>
      </c>
      <c r="E26" s="161">
        <v>378000</v>
      </c>
      <c r="F26" s="151">
        <f t="shared" si="0"/>
        <v>4.342559553013668E-3</v>
      </c>
      <c r="G26" s="151">
        <f t="shared" si="1"/>
        <v>7.0714285714285716E-2</v>
      </c>
    </row>
    <row r="27" spans="1:7" x14ac:dyDescent="0.25">
      <c r="A27" s="159" t="s">
        <v>117</v>
      </c>
      <c r="B27" s="160" t="s">
        <v>118</v>
      </c>
      <c r="C27" s="94">
        <v>37693</v>
      </c>
      <c r="D27" s="279">
        <v>1271086</v>
      </c>
      <c r="E27" s="161">
        <v>337000</v>
      </c>
      <c r="F27" s="151">
        <f t="shared" si="0"/>
        <v>2.9654169741465172E-2</v>
      </c>
      <c r="G27" s="151">
        <f t="shared" si="1"/>
        <v>0.1118486646884273</v>
      </c>
    </row>
    <row r="28" spans="1:7" x14ac:dyDescent="0.25">
      <c r="A28" s="159" t="s">
        <v>41</v>
      </c>
      <c r="B28" s="160" t="s">
        <v>42</v>
      </c>
      <c r="C28" s="94">
        <v>97962</v>
      </c>
      <c r="D28" s="279">
        <v>5593754</v>
      </c>
      <c r="E28" s="161">
        <v>727000</v>
      </c>
      <c r="F28" s="151">
        <f t="shared" si="0"/>
        <v>1.7512747253454478E-2</v>
      </c>
      <c r="G28" s="151">
        <f t="shared" si="1"/>
        <v>0.13474828060522695</v>
      </c>
    </row>
    <row r="29" spans="1:7" x14ac:dyDescent="0.25">
      <c r="A29" s="159" t="s">
        <v>85</v>
      </c>
      <c r="B29" s="160" t="s">
        <v>86</v>
      </c>
      <c r="C29" s="94">
        <v>14905</v>
      </c>
      <c r="D29" s="279">
        <v>5593754</v>
      </c>
      <c r="E29" s="161">
        <v>92000</v>
      </c>
      <c r="F29" s="151">
        <f t="shared" si="0"/>
        <v>2.6645791001892469E-3</v>
      </c>
      <c r="G29" s="151">
        <f t="shared" si="1"/>
        <v>0.1620108695652174</v>
      </c>
    </row>
    <row r="30" spans="1:7" x14ac:dyDescent="0.25">
      <c r="A30" s="159" t="s">
        <v>51</v>
      </c>
      <c r="B30" s="160" t="s">
        <v>52</v>
      </c>
      <c r="C30" s="94">
        <v>18996</v>
      </c>
      <c r="D30" s="279">
        <v>1140160</v>
      </c>
      <c r="E30" s="161">
        <v>140000</v>
      </c>
      <c r="F30" s="151">
        <f t="shared" si="0"/>
        <v>1.6660819534100476E-2</v>
      </c>
      <c r="G30" s="151">
        <f t="shared" si="1"/>
        <v>0.1356857142857143</v>
      </c>
    </row>
    <row r="31" spans="1:7" x14ac:dyDescent="0.25">
      <c r="A31" s="159" t="s">
        <v>53</v>
      </c>
      <c r="B31" s="160" t="s">
        <v>54</v>
      </c>
      <c r="C31" s="94">
        <v>5772</v>
      </c>
      <c r="D31" s="279">
        <v>457890</v>
      </c>
      <c r="E31" s="161">
        <v>54000</v>
      </c>
      <c r="F31" s="151">
        <f t="shared" si="0"/>
        <v>1.2605647644630806E-2</v>
      </c>
      <c r="G31" s="151">
        <f t="shared" si="1"/>
        <v>0.10688888888888889</v>
      </c>
    </row>
    <row r="32" spans="1:7" x14ac:dyDescent="0.25">
      <c r="A32" s="159" t="s">
        <v>107</v>
      </c>
      <c r="B32" s="160" t="s">
        <v>108</v>
      </c>
      <c r="C32" s="94">
        <v>146731</v>
      </c>
      <c r="D32" s="279">
        <v>6155356</v>
      </c>
      <c r="E32" s="161">
        <v>1290000</v>
      </c>
      <c r="F32" s="151">
        <f t="shared" si="0"/>
        <v>2.3837938861700284E-2</v>
      </c>
      <c r="G32" s="151">
        <f t="shared" si="1"/>
        <v>0.11374496124031008</v>
      </c>
    </row>
    <row r="33" spans="1:7" x14ac:dyDescent="0.25">
      <c r="A33" s="159" t="s">
        <v>69</v>
      </c>
      <c r="B33" s="160" t="s">
        <v>70</v>
      </c>
      <c r="C33" s="94">
        <v>13053</v>
      </c>
      <c r="D33" s="279">
        <v>626416</v>
      </c>
      <c r="E33" s="161">
        <v>110000</v>
      </c>
      <c r="F33" s="151">
        <f t="shared" si="0"/>
        <v>2.0837590355291053E-2</v>
      </c>
      <c r="G33" s="151">
        <f t="shared" si="1"/>
        <v>0.11866363636363636</v>
      </c>
    </row>
    <row r="34" spans="1:7" x14ac:dyDescent="0.25">
      <c r="A34" s="159" t="s">
        <v>135</v>
      </c>
      <c r="B34" s="160" t="s">
        <v>136</v>
      </c>
      <c r="C34" s="94">
        <v>78418</v>
      </c>
      <c r="D34" s="279">
        <v>1837475</v>
      </c>
      <c r="E34" s="161">
        <v>476000</v>
      </c>
      <c r="F34" s="151">
        <f t="shared" si="0"/>
        <v>4.2677043225077892E-2</v>
      </c>
      <c r="G34" s="151">
        <f t="shared" si="1"/>
        <v>0.16474369747899159</v>
      </c>
    </row>
    <row r="35" spans="1:7" x14ac:dyDescent="0.25">
      <c r="A35" s="159" t="s">
        <v>121</v>
      </c>
      <c r="B35" s="160" t="s">
        <v>122</v>
      </c>
      <c r="C35" s="94">
        <v>99154</v>
      </c>
      <c r="D35" s="279">
        <v>3738709</v>
      </c>
      <c r="E35" s="161">
        <v>658000</v>
      </c>
      <c r="F35" s="151">
        <f t="shared" si="0"/>
        <v>2.6520919386879269E-2</v>
      </c>
      <c r="G35" s="151">
        <f t="shared" si="1"/>
        <v>0.15068996960486322</v>
      </c>
    </row>
    <row r="36" spans="1:7" x14ac:dyDescent="0.25">
      <c r="A36" s="159" t="s">
        <v>47</v>
      </c>
      <c r="B36" s="160" t="s">
        <v>48</v>
      </c>
      <c r="C36" s="94">
        <v>59819</v>
      </c>
      <c r="D36" s="279">
        <v>3385192</v>
      </c>
      <c r="E36" s="161">
        <v>508000</v>
      </c>
      <c r="F36" s="151">
        <f t="shared" si="0"/>
        <v>1.7670784995356247E-2</v>
      </c>
      <c r="G36" s="151">
        <f t="shared" si="1"/>
        <v>0.11775393700787401</v>
      </c>
    </row>
    <row r="37" spans="1:7" x14ac:dyDescent="0.25">
      <c r="A37" s="159" t="s">
        <v>113</v>
      </c>
      <c r="B37" s="160" t="s">
        <v>114</v>
      </c>
      <c r="C37" s="94">
        <v>191808</v>
      </c>
      <c r="D37" s="279">
        <v>6162828</v>
      </c>
      <c r="E37" s="161">
        <v>1186000</v>
      </c>
      <c r="F37" s="151">
        <f t="shared" si="0"/>
        <v>3.112337387965395E-2</v>
      </c>
      <c r="G37" s="151">
        <f t="shared" si="1"/>
        <v>0.16172681281618886</v>
      </c>
    </row>
    <row r="38" spans="1:7" x14ac:dyDescent="0.25">
      <c r="A38" s="159" t="s">
        <v>109</v>
      </c>
      <c r="B38" s="160" t="s">
        <v>110</v>
      </c>
      <c r="C38" s="94">
        <v>27874</v>
      </c>
      <c r="D38" s="279">
        <v>831959</v>
      </c>
      <c r="E38" s="161">
        <v>129000</v>
      </c>
      <c r="F38" s="151">
        <f t="shared" si="0"/>
        <v>3.3504054887320167E-2</v>
      </c>
      <c r="G38" s="151">
        <f t="shared" si="1"/>
        <v>0.21607751937984496</v>
      </c>
    </row>
    <row r="39" spans="1:7" x14ac:dyDescent="0.25">
      <c r="A39" s="159" t="s">
        <v>83</v>
      </c>
      <c r="B39" s="160" t="s">
        <v>84</v>
      </c>
      <c r="C39" s="94">
        <v>72822</v>
      </c>
      <c r="D39" s="279">
        <v>3789311</v>
      </c>
      <c r="E39" s="161">
        <v>449000</v>
      </c>
      <c r="F39" s="151">
        <f t="shared" si="0"/>
        <v>1.9217741694994156E-2</v>
      </c>
      <c r="G39" s="151">
        <f t="shared" si="1"/>
        <v>0.16218708240534521</v>
      </c>
    </row>
    <row r="40" spans="1:7" x14ac:dyDescent="0.25">
      <c r="A40" s="159" t="s">
        <v>73</v>
      </c>
      <c r="B40" s="160" t="s">
        <v>74</v>
      </c>
      <c r="C40" s="94">
        <v>116930</v>
      </c>
      <c r="D40" s="279">
        <v>4309566</v>
      </c>
      <c r="E40" s="161">
        <v>614000</v>
      </c>
      <c r="F40" s="151">
        <f t="shared" si="0"/>
        <v>2.7132662546530208E-2</v>
      </c>
      <c r="G40" s="151">
        <f t="shared" si="1"/>
        <v>0.19043973941368078</v>
      </c>
    </row>
    <row r="41" spans="1:7" x14ac:dyDescent="0.25">
      <c r="A41" s="159" t="s">
        <v>123</v>
      </c>
      <c r="B41" s="160" t="s">
        <v>124</v>
      </c>
      <c r="C41" s="94">
        <v>113011</v>
      </c>
      <c r="D41" s="279">
        <v>2899027</v>
      </c>
      <c r="E41" s="161">
        <v>638000</v>
      </c>
      <c r="F41" s="151">
        <f t="shared" si="0"/>
        <v>3.8982389608651455E-2</v>
      </c>
      <c r="G41" s="151">
        <f t="shared" si="1"/>
        <v>0.17713322884012539</v>
      </c>
    </row>
    <row r="42" spans="1:7" x14ac:dyDescent="0.25">
      <c r="A42" s="159" t="s">
        <v>131</v>
      </c>
      <c r="B42" s="160" t="s">
        <v>132</v>
      </c>
      <c r="C42" s="94">
        <v>130147</v>
      </c>
      <c r="D42" s="279">
        <v>2899027</v>
      </c>
      <c r="E42" s="161">
        <v>595000</v>
      </c>
      <c r="F42" s="151">
        <f t="shared" si="0"/>
        <v>4.4893338351108834E-2</v>
      </c>
      <c r="G42" s="151">
        <f t="shared" si="1"/>
        <v>0.2187344537815126</v>
      </c>
    </row>
    <row r="43" spans="1:7" x14ac:dyDescent="0.25">
      <c r="A43" s="159" t="s">
        <v>91</v>
      </c>
      <c r="B43" s="160" t="s">
        <v>92</v>
      </c>
      <c r="C43" s="94">
        <v>32622</v>
      </c>
      <c r="D43" s="279">
        <v>1764802</v>
      </c>
      <c r="E43" s="161">
        <v>254000</v>
      </c>
      <c r="F43" s="151">
        <f t="shared" si="0"/>
        <v>1.8484793194930651E-2</v>
      </c>
      <c r="G43" s="151">
        <f t="shared" si="1"/>
        <v>0.12843307086614172</v>
      </c>
    </row>
    <row r="44" spans="1:7" x14ac:dyDescent="0.25">
      <c r="A44" s="159" t="s">
        <v>105</v>
      </c>
      <c r="B44" s="160" t="s">
        <v>106</v>
      </c>
      <c r="C44" s="94">
        <v>88207</v>
      </c>
      <c r="D44" s="279">
        <v>4069842</v>
      </c>
      <c r="E44" s="161">
        <v>604000</v>
      </c>
      <c r="F44" s="151">
        <f t="shared" si="0"/>
        <v>2.1673322944723652E-2</v>
      </c>
      <c r="G44" s="151">
        <f t="shared" si="1"/>
        <v>0.14603807947019867</v>
      </c>
    </row>
    <row r="45" spans="1:7" x14ac:dyDescent="0.25">
      <c r="A45" s="159" t="s">
        <v>59</v>
      </c>
      <c r="B45" s="160" t="s">
        <v>60</v>
      </c>
      <c r="C45" s="94">
        <v>173216</v>
      </c>
      <c r="D45" s="279">
        <v>8115187</v>
      </c>
      <c r="E45" s="161">
        <v>1259000</v>
      </c>
      <c r="F45" s="151">
        <f t="shared" si="0"/>
        <v>2.1344671416690705E-2</v>
      </c>
      <c r="G45" s="151">
        <f t="shared" si="1"/>
        <v>0.13758220810166799</v>
      </c>
    </row>
    <row r="46" spans="1:7" x14ac:dyDescent="0.25">
      <c r="A46" s="159" t="s">
        <v>89</v>
      </c>
      <c r="B46" s="160" t="s">
        <v>90</v>
      </c>
      <c r="C46" s="94">
        <v>20631</v>
      </c>
      <c r="D46" s="279">
        <v>961213</v>
      </c>
      <c r="E46" s="161">
        <v>168000</v>
      </c>
      <c r="F46" s="151">
        <f t="shared" si="0"/>
        <v>2.1463504967161286E-2</v>
      </c>
      <c r="G46" s="151">
        <f t="shared" si="1"/>
        <v>0.12280357142857143</v>
      </c>
    </row>
    <row r="47" spans="1:7" x14ac:dyDescent="0.25">
      <c r="A47" s="159" t="s">
        <v>79</v>
      </c>
      <c r="B47" s="160" t="s">
        <v>80</v>
      </c>
      <c r="C47" s="94">
        <v>35416</v>
      </c>
      <c r="D47" s="279">
        <v>1885505</v>
      </c>
      <c r="E47" s="161">
        <v>267000</v>
      </c>
      <c r="F47" s="151">
        <f t="shared" si="0"/>
        <v>1.8783296782559581E-2</v>
      </c>
      <c r="G47" s="151">
        <f t="shared" si="1"/>
        <v>0.13264419475655431</v>
      </c>
    </row>
    <row r="48" spans="1:7" x14ac:dyDescent="0.25">
      <c r="A48" s="159" t="s">
        <v>39</v>
      </c>
      <c r="B48" s="160" t="s">
        <v>40</v>
      </c>
      <c r="C48" s="94">
        <v>14929</v>
      </c>
      <c r="D48" s="279">
        <v>877231</v>
      </c>
      <c r="E48" s="161">
        <v>129000</v>
      </c>
      <c r="F48" s="151">
        <f t="shared" si="0"/>
        <v>1.7018322425906063E-2</v>
      </c>
      <c r="G48" s="151">
        <f t="shared" si="1"/>
        <v>0.11572868217054263</v>
      </c>
    </row>
    <row r="49" spans="1:7" x14ac:dyDescent="0.25">
      <c r="A49" s="159" t="s">
        <v>103</v>
      </c>
      <c r="B49" s="160" t="s">
        <v>104</v>
      </c>
      <c r="C49" s="94">
        <v>156317</v>
      </c>
      <c r="D49" s="279">
        <v>6306503</v>
      </c>
      <c r="E49" s="161">
        <v>1145000</v>
      </c>
      <c r="F49" s="151">
        <f t="shared" si="0"/>
        <v>2.4786636904794941E-2</v>
      </c>
      <c r="G49" s="151">
        <f t="shared" si="1"/>
        <v>0.13652139737991267</v>
      </c>
    </row>
    <row r="50" spans="1:7" x14ac:dyDescent="0.25">
      <c r="A50" s="159" t="s">
        <v>101</v>
      </c>
      <c r="B50" s="160" t="s">
        <v>102</v>
      </c>
      <c r="C50" s="94">
        <v>263869</v>
      </c>
      <c r="D50" s="279">
        <v>11878569</v>
      </c>
      <c r="E50" s="161">
        <v>2259000</v>
      </c>
      <c r="F50" s="151">
        <f t="shared" si="0"/>
        <v>2.2213871047935152E-2</v>
      </c>
      <c r="G50" s="151">
        <f t="shared" si="1"/>
        <v>0.11680787959274015</v>
      </c>
    </row>
    <row r="51" spans="1:7" x14ac:dyDescent="0.25">
      <c r="A51" s="159" t="s">
        <v>77</v>
      </c>
      <c r="B51" s="160" t="s">
        <v>78</v>
      </c>
      <c r="C51" s="94">
        <v>10315</v>
      </c>
      <c r="D51" s="279">
        <v>574707</v>
      </c>
      <c r="E51" s="161">
        <v>84000</v>
      </c>
      <c r="F51" s="151">
        <f t="shared" si="0"/>
        <v>1.7948276252072796E-2</v>
      </c>
      <c r="G51" s="151">
        <f t="shared" si="1"/>
        <v>0.12279761904761904</v>
      </c>
    </row>
    <row r="52" spans="1:7" x14ac:dyDescent="0.25">
      <c r="A52" s="159" t="s">
        <v>97</v>
      </c>
      <c r="B52" s="160" t="s">
        <v>98</v>
      </c>
      <c r="C52" s="94">
        <v>18244</v>
      </c>
      <c r="D52" s="279">
        <v>461553</v>
      </c>
      <c r="E52" s="161">
        <v>92000</v>
      </c>
      <c r="F52" s="151">
        <f t="shared" si="0"/>
        <v>3.952742155288775E-2</v>
      </c>
      <c r="G52" s="151">
        <f t="shared" si="1"/>
        <v>0.19830434782608697</v>
      </c>
    </row>
    <row r="53" spans="1:7" x14ac:dyDescent="0.25">
      <c r="A53" s="159" t="s">
        <v>49</v>
      </c>
      <c r="B53" s="160" t="s">
        <v>50</v>
      </c>
      <c r="C53" s="94">
        <v>39236</v>
      </c>
      <c r="D53" s="279">
        <v>2264843</v>
      </c>
      <c r="E53" s="161">
        <v>294000</v>
      </c>
      <c r="F53" s="151">
        <f t="shared" si="0"/>
        <v>1.7323938127278581E-2</v>
      </c>
      <c r="G53" s="151">
        <f t="shared" si="1"/>
        <v>0.13345578231292518</v>
      </c>
    </row>
    <row r="54" spans="1:7" x14ac:dyDescent="0.25">
      <c r="A54" s="159" t="s">
        <v>45</v>
      </c>
      <c r="B54" s="160" t="s">
        <v>46</v>
      </c>
      <c r="C54" s="94">
        <v>46322</v>
      </c>
      <c r="D54" s="279">
        <v>3383044</v>
      </c>
      <c r="E54" s="161">
        <v>436000</v>
      </c>
      <c r="F54" s="151">
        <f t="shared" si="0"/>
        <v>1.3692402463580137E-2</v>
      </c>
      <c r="G54" s="151">
        <f t="shared" si="1"/>
        <v>0.10624311926605505</v>
      </c>
    </row>
    <row r="55" spans="1:7" x14ac:dyDescent="0.25">
      <c r="A55" s="159" t="s">
        <v>63</v>
      </c>
      <c r="B55" s="160" t="s">
        <v>64</v>
      </c>
      <c r="C55" s="94">
        <v>627329</v>
      </c>
      <c r="D55" s="279">
        <v>24365913</v>
      </c>
      <c r="E55" s="161">
        <v>4520000</v>
      </c>
      <c r="F55" s="151">
        <f t="shared" si="0"/>
        <v>2.5746172532094325E-2</v>
      </c>
      <c r="G55" s="151">
        <f t="shared" si="1"/>
        <v>0.13878960176991151</v>
      </c>
    </row>
    <row r="56" spans="1:7" x14ac:dyDescent="0.25">
      <c r="A56" s="159" t="s">
        <v>55</v>
      </c>
      <c r="B56" s="160" t="s">
        <v>56</v>
      </c>
      <c r="C56" s="94">
        <v>68801</v>
      </c>
      <c r="D56" s="279">
        <v>3990948</v>
      </c>
      <c r="E56" s="161">
        <v>968000</v>
      </c>
      <c r="F56" s="151">
        <f t="shared" si="0"/>
        <v>1.7239262450926447E-2</v>
      </c>
      <c r="G56" s="151">
        <f t="shared" si="1"/>
        <v>7.1075413223140496E-2</v>
      </c>
    </row>
    <row r="57" spans="1:7" x14ac:dyDescent="0.25">
      <c r="A57" s="159" t="s">
        <v>129</v>
      </c>
      <c r="B57" s="160" t="s">
        <v>130</v>
      </c>
      <c r="C57" s="94">
        <v>67618</v>
      </c>
      <c r="D57" s="279">
        <v>1795087</v>
      </c>
      <c r="E57" s="161">
        <v>348000</v>
      </c>
      <c r="F57" s="151">
        <f t="shared" si="0"/>
        <v>3.7668369276809423E-2</v>
      </c>
      <c r="G57" s="151">
        <f t="shared" si="1"/>
        <v>0.19430459770114941</v>
      </c>
    </row>
    <row r="58" spans="1:7" x14ac:dyDescent="0.25">
      <c r="A58" s="159" t="s">
        <v>127</v>
      </c>
      <c r="B58" s="160" t="s">
        <v>128</v>
      </c>
      <c r="C58" s="94">
        <v>119120</v>
      </c>
      <c r="D58" s="279">
        <v>3001075</v>
      </c>
      <c r="E58" s="161">
        <v>536000</v>
      </c>
      <c r="F58" s="151">
        <f t="shared" si="0"/>
        <v>3.9692443541064451E-2</v>
      </c>
      <c r="G58" s="151">
        <f t="shared" si="1"/>
        <v>0.22223880597014925</v>
      </c>
    </row>
    <row r="59" spans="1:7" x14ac:dyDescent="0.25">
      <c r="A59" s="159" t="s">
        <v>65</v>
      </c>
      <c r="B59" s="160" t="s">
        <v>66</v>
      </c>
      <c r="C59" s="94">
        <v>8233</v>
      </c>
      <c r="D59" s="279">
        <v>480911</v>
      </c>
      <c r="E59" s="161">
        <v>59000</v>
      </c>
      <c r="F59" s="151">
        <f>C59/D59</f>
        <v>1.7119591774777454E-2</v>
      </c>
      <c r="G59" s="151">
        <f>C59/E59</f>
        <v>0.13954237288135593</v>
      </c>
    </row>
    <row r="62" spans="1:7" x14ac:dyDescent="0.25">
      <c r="A62" s="59" t="s">
        <v>34</v>
      </c>
      <c r="B62" s="56"/>
      <c r="C62" s="56"/>
      <c r="D62" s="56"/>
      <c r="E62" s="56"/>
    </row>
    <row r="63" spans="1:7" x14ac:dyDescent="0.25">
      <c r="A63" s="56"/>
      <c r="B63" s="56"/>
      <c r="C63" s="56"/>
      <c r="D63" s="56"/>
      <c r="E63" s="56"/>
    </row>
    <row r="64" spans="1:7" x14ac:dyDescent="0.25">
      <c r="A64" s="57" t="s">
        <v>774</v>
      </c>
      <c r="B64" s="56"/>
      <c r="C64" s="56"/>
      <c r="D64" s="56"/>
      <c r="E64" s="56"/>
    </row>
    <row r="65" spans="1:5" x14ac:dyDescent="0.25">
      <c r="A65" s="56" t="s">
        <v>779</v>
      </c>
      <c r="B65" s="56"/>
      <c r="C65" s="56"/>
      <c r="D65" s="56"/>
      <c r="E65" s="56"/>
    </row>
    <row r="66" spans="1:5" x14ac:dyDescent="0.25">
      <c r="A66" s="254" t="s">
        <v>780</v>
      </c>
      <c r="B66" s="56"/>
      <c r="C66" s="56"/>
      <c r="D66" s="56"/>
      <c r="E66" s="56"/>
    </row>
    <row r="67" spans="1:5" x14ac:dyDescent="0.25">
      <c r="A67" s="56"/>
      <c r="B67" s="56"/>
      <c r="C67" s="56"/>
      <c r="D67" s="56"/>
      <c r="E67" s="56"/>
    </row>
    <row r="68" spans="1:5" x14ac:dyDescent="0.25">
      <c r="A68" s="57" t="s">
        <v>781</v>
      </c>
      <c r="B68" s="56"/>
      <c r="C68" s="56"/>
      <c r="D68" s="56"/>
      <c r="E68" s="56"/>
    </row>
    <row r="69" spans="1:5" x14ac:dyDescent="0.25">
      <c r="A69" s="61" t="s">
        <v>782</v>
      </c>
      <c r="B69" s="56"/>
      <c r="C69" s="56"/>
      <c r="D69" s="56"/>
      <c r="E69" s="56"/>
    </row>
    <row r="70" spans="1:5" x14ac:dyDescent="0.25">
      <c r="A70" s="254" t="s">
        <v>744</v>
      </c>
      <c r="B70" s="56"/>
      <c r="C70" s="56"/>
      <c r="D70" s="56"/>
      <c r="E70" s="56"/>
    </row>
    <row r="71" spans="1:5" x14ac:dyDescent="0.25">
      <c r="A71" s="56"/>
      <c r="B71" s="56"/>
      <c r="C71" s="56"/>
      <c r="D71" s="56"/>
      <c r="E71" s="56"/>
    </row>
    <row r="72" spans="1:5" x14ac:dyDescent="0.25">
      <c r="A72" s="246" t="s">
        <v>855</v>
      </c>
      <c r="B72" s="32"/>
      <c r="C72" s="32"/>
      <c r="D72" s="56"/>
      <c r="E72" s="56"/>
    </row>
    <row r="73" spans="1:5" x14ac:dyDescent="0.25">
      <c r="A73" s="281" t="s">
        <v>856</v>
      </c>
      <c r="B73" s="265"/>
      <c r="C73" s="265"/>
      <c r="D73" s="56"/>
      <c r="E73" s="56"/>
    </row>
    <row r="74" spans="1:5" x14ac:dyDescent="0.25">
      <c r="A74" s="281" t="s">
        <v>857</v>
      </c>
      <c r="B74" s="265"/>
      <c r="C74" s="265"/>
      <c r="D74" s="56"/>
      <c r="E74" s="56"/>
    </row>
    <row r="75" spans="1:5" x14ac:dyDescent="0.25">
      <c r="A75" s="56"/>
      <c r="B75" s="56"/>
      <c r="C75" s="56"/>
      <c r="D75" s="56"/>
      <c r="E75" s="56"/>
    </row>
  </sheetData>
  <mergeCells count="1">
    <mergeCell ref="A6:G7"/>
  </mergeCells>
  <hyperlinks>
    <hyperlink ref="A4" location="TableOfContents!A1" display="Back"/>
    <hyperlink ref="A66" r:id="rId1" location="table10"/>
    <hyperlink ref="A70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H9" sqref="H9"/>
    </sheetView>
  </sheetViews>
  <sheetFormatPr defaultColWidth="8.85546875" defaultRowHeight="15" x14ac:dyDescent="0.25"/>
  <cols>
    <col min="2" max="2" width="10.28515625" customWidth="1"/>
    <col min="3" max="3" width="11.140625" customWidth="1"/>
    <col min="4" max="4" width="11.85546875" customWidth="1"/>
    <col min="5" max="5" width="16.42578125" customWidth="1"/>
    <col min="6" max="6" width="13.7109375" customWidth="1"/>
    <col min="7" max="7" width="16.42578125" customWidth="1"/>
  </cols>
  <sheetData>
    <row r="1" spans="1:8" s="56" customFormat="1" ht="15.75" x14ac:dyDescent="0.25">
      <c r="A1" s="2" t="s">
        <v>608</v>
      </c>
    </row>
    <row r="2" spans="1:8" s="56" customFormat="1" ht="15.75" x14ac:dyDescent="0.25">
      <c r="A2" s="2" t="s">
        <v>233</v>
      </c>
    </row>
    <row r="3" spans="1:8" s="56" customFormat="1" x14ac:dyDescent="0.25"/>
    <row r="4" spans="1:8" s="56" customFormat="1" ht="18.75" x14ac:dyDescent="0.3">
      <c r="A4" s="3" t="s">
        <v>141</v>
      </c>
      <c r="B4" s="4" t="s">
        <v>142</v>
      </c>
    </row>
    <row r="5" spans="1:8" s="56" customFormat="1" x14ac:dyDescent="0.25"/>
    <row r="6" spans="1:8" ht="15.75" customHeight="1" x14ac:dyDescent="0.25">
      <c r="A6" s="390" t="s">
        <v>609</v>
      </c>
      <c r="B6" s="390"/>
      <c r="C6" s="390"/>
      <c r="D6" s="390"/>
      <c r="E6" s="390"/>
      <c r="F6" s="390"/>
      <c r="G6" s="390"/>
    </row>
    <row r="7" spans="1:8" ht="15.75" customHeight="1" x14ac:dyDescent="0.25">
      <c r="A7" s="390"/>
      <c r="B7" s="390"/>
      <c r="C7" s="390"/>
      <c r="D7" s="390"/>
      <c r="E7" s="390"/>
      <c r="F7" s="390"/>
      <c r="G7" s="390"/>
    </row>
    <row r="8" spans="1:8" ht="60" customHeight="1" x14ac:dyDescent="0.25">
      <c r="A8" s="285" t="s">
        <v>224</v>
      </c>
      <c r="B8" s="285" t="s">
        <v>139</v>
      </c>
      <c r="C8" s="292" t="s">
        <v>234</v>
      </c>
      <c r="D8" s="292" t="s">
        <v>235</v>
      </c>
      <c r="E8" s="115" t="s">
        <v>236</v>
      </c>
      <c r="F8" s="115" t="s">
        <v>237</v>
      </c>
      <c r="G8" s="115" t="s">
        <v>238</v>
      </c>
    </row>
    <row r="9" spans="1:8" x14ac:dyDescent="0.25">
      <c r="A9" s="162" t="s">
        <v>43</v>
      </c>
      <c r="B9" s="162" t="s">
        <v>44</v>
      </c>
      <c r="C9" s="287">
        <v>1059</v>
      </c>
      <c r="D9" s="279">
        <v>137679</v>
      </c>
      <c r="E9" s="68">
        <v>23000</v>
      </c>
      <c r="F9" s="163">
        <f t="shared" ref="F9:F59" si="0">C9/D9</f>
        <v>7.6918048504129172E-3</v>
      </c>
      <c r="G9" s="163">
        <f t="shared" ref="G9:G59" si="1">C9/E9</f>
        <v>4.6043478260869568E-2</v>
      </c>
      <c r="H9" s="314"/>
    </row>
    <row r="10" spans="1:8" x14ac:dyDescent="0.25">
      <c r="A10" s="162" t="s">
        <v>133</v>
      </c>
      <c r="B10" s="162" t="s">
        <v>134</v>
      </c>
      <c r="C10" s="287">
        <v>8387</v>
      </c>
      <c r="D10" s="279">
        <v>381678</v>
      </c>
      <c r="E10" s="68">
        <v>100000</v>
      </c>
      <c r="F10" s="163">
        <f t="shared" si="0"/>
        <v>2.1974019985432747E-2</v>
      </c>
      <c r="G10" s="163">
        <f t="shared" si="1"/>
        <v>8.387E-2</v>
      </c>
    </row>
    <row r="11" spans="1:8" x14ac:dyDescent="0.25">
      <c r="A11" s="162" t="s">
        <v>75</v>
      </c>
      <c r="B11" s="162" t="s">
        <v>76</v>
      </c>
      <c r="C11" s="287">
        <v>22755</v>
      </c>
      <c r="D11" s="279">
        <v>1307776</v>
      </c>
      <c r="E11" s="68">
        <v>248000</v>
      </c>
      <c r="F11" s="163">
        <f t="shared" si="0"/>
        <v>1.7399768767740041E-2</v>
      </c>
      <c r="G11" s="163">
        <f t="shared" si="1"/>
        <v>9.1754032258064513E-2</v>
      </c>
    </row>
    <row r="12" spans="1:8" x14ac:dyDescent="0.25">
      <c r="A12" s="162" t="s">
        <v>67</v>
      </c>
      <c r="B12" s="162" t="s">
        <v>68</v>
      </c>
      <c r="C12" s="287">
        <v>18297</v>
      </c>
      <c r="D12" s="279">
        <v>1595795</v>
      </c>
      <c r="E12" s="68">
        <v>335000</v>
      </c>
      <c r="F12" s="163">
        <f t="shared" si="0"/>
        <v>1.146575844641699E-2</v>
      </c>
      <c r="G12" s="163">
        <f t="shared" si="1"/>
        <v>5.4617910447761195E-2</v>
      </c>
    </row>
    <row r="13" spans="1:8" x14ac:dyDescent="0.25">
      <c r="A13" s="162" t="s">
        <v>93</v>
      </c>
      <c r="B13" s="162" t="s">
        <v>94</v>
      </c>
      <c r="C13" s="288">
        <v>1870</v>
      </c>
      <c r="D13" s="279">
        <v>122701</v>
      </c>
      <c r="E13" s="68">
        <v>24000</v>
      </c>
      <c r="F13" s="163">
        <f t="shared" si="0"/>
        <v>1.524029959006039E-2</v>
      </c>
      <c r="G13" s="163">
        <f t="shared" si="1"/>
        <v>7.7916666666666662E-2</v>
      </c>
    </row>
    <row r="14" spans="1:8" x14ac:dyDescent="0.25">
      <c r="A14" s="162" t="s">
        <v>57</v>
      </c>
      <c r="B14" s="162" t="s">
        <v>58</v>
      </c>
      <c r="C14" s="287">
        <v>23876</v>
      </c>
      <c r="D14" s="279">
        <v>1864535</v>
      </c>
      <c r="E14" s="68">
        <v>325000</v>
      </c>
      <c r="F14" s="163">
        <f t="shared" si="0"/>
        <v>1.280533752383302E-2</v>
      </c>
      <c r="G14" s="163">
        <f t="shared" si="1"/>
        <v>7.3464615384615378E-2</v>
      </c>
    </row>
    <row r="15" spans="1:8" x14ac:dyDescent="0.25">
      <c r="A15" s="162" t="s">
        <v>35</v>
      </c>
      <c r="B15" s="162" t="s">
        <v>36</v>
      </c>
      <c r="C15" s="289">
        <v>5602</v>
      </c>
      <c r="D15" s="279">
        <v>896589</v>
      </c>
      <c r="E15" s="68">
        <v>167000</v>
      </c>
      <c r="F15" s="163">
        <f t="shared" si="0"/>
        <v>6.2481248375788681E-3</v>
      </c>
      <c r="G15" s="163">
        <f t="shared" si="1"/>
        <v>3.3544910179640716E-2</v>
      </c>
    </row>
    <row r="16" spans="1:8" x14ac:dyDescent="0.25">
      <c r="A16" s="162" t="s">
        <v>81</v>
      </c>
      <c r="B16" s="162" t="s">
        <v>82</v>
      </c>
      <c r="C16" s="290">
        <v>147019</v>
      </c>
      <c r="D16" s="279">
        <v>7041986</v>
      </c>
      <c r="E16" s="68">
        <v>2210000</v>
      </c>
      <c r="F16" s="163">
        <f t="shared" si="0"/>
        <v>2.0877491094131683E-2</v>
      </c>
      <c r="G16" s="163">
        <f t="shared" si="1"/>
        <v>6.6524434389140269E-2</v>
      </c>
    </row>
    <row r="17" spans="1:7" x14ac:dyDescent="0.25">
      <c r="A17" s="162" t="s">
        <v>125</v>
      </c>
      <c r="B17" s="162" t="s">
        <v>126</v>
      </c>
      <c r="C17" s="290">
        <v>25392</v>
      </c>
      <c r="D17" s="279">
        <v>1491577</v>
      </c>
      <c r="E17" s="68">
        <v>496000</v>
      </c>
      <c r="F17" s="163">
        <f t="shared" si="0"/>
        <v>1.7023593150068687E-2</v>
      </c>
      <c r="G17" s="163">
        <f t="shared" si="1"/>
        <v>5.1193548387096777E-2</v>
      </c>
    </row>
    <row r="18" spans="1:7" x14ac:dyDescent="0.25">
      <c r="A18" s="162" t="s">
        <v>37</v>
      </c>
      <c r="B18" s="162" t="s">
        <v>38</v>
      </c>
      <c r="C18" s="290">
        <v>2551</v>
      </c>
      <c r="D18" s="279">
        <v>207959</v>
      </c>
      <c r="E18" s="68">
        <v>40000</v>
      </c>
      <c r="F18" s="163">
        <f t="shared" si="0"/>
        <v>1.2266841060016638E-2</v>
      </c>
      <c r="G18" s="163">
        <f t="shared" si="1"/>
        <v>6.3774999999999998E-2</v>
      </c>
    </row>
    <row r="19" spans="1:7" x14ac:dyDescent="0.25">
      <c r="A19" s="162" t="s">
        <v>115</v>
      </c>
      <c r="B19" s="162" t="s">
        <v>116</v>
      </c>
      <c r="C19" s="290">
        <v>20707</v>
      </c>
      <c r="D19" s="279">
        <v>1079798</v>
      </c>
      <c r="E19" s="68">
        <v>320000</v>
      </c>
      <c r="F19" s="163">
        <f>C19/D19</f>
        <v>1.9176734907825354E-2</v>
      </c>
      <c r="G19" s="163">
        <f>C19/E19</f>
        <v>6.4709375E-2</v>
      </c>
    </row>
    <row r="20" spans="1:7" x14ac:dyDescent="0.25">
      <c r="A20" s="162" t="s">
        <v>95</v>
      </c>
      <c r="B20" s="162" t="s">
        <v>96</v>
      </c>
      <c r="C20" s="290">
        <v>4759</v>
      </c>
      <c r="D20" s="279">
        <v>213987</v>
      </c>
      <c r="E20" s="68">
        <v>58000</v>
      </c>
      <c r="F20" s="163">
        <f t="shared" si="0"/>
        <v>2.2239668764924971E-2</v>
      </c>
      <c r="G20" s="163">
        <f t="shared" si="1"/>
        <v>8.2051724137931034E-2</v>
      </c>
    </row>
    <row r="21" spans="1:7" x14ac:dyDescent="0.25">
      <c r="A21" s="162" t="s">
        <v>99</v>
      </c>
      <c r="B21" s="162" t="s">
        <v>100</v>
      </c>
      <c r="C21" s="290">
        <v>76328</v>
      </c>
      <c r="D21" s="279">
        <v>2715645</v>
      </c>
      <c r="E21" s="68">
        <v>716000</v>
      </c>
      <c r="F21" s="163">
        <f t="shared" si="0"/>
        <v>2.810676653244441E-2</v>
      </c>
      <c r="G21" s="163">
        <f t="shared" si="1"/>
        <v>0.10660335195530726</v>
      </c>
    </row>
    <row r="22" spans="1:7" x14ac:dyDescent="0.25">
      <c r="A22" s="162" t="s">
        <v>87</v>
      </c>
      <c r="B22" s="162" t="s">
        <v>88</v>
      </c>
      <c r="C22" s="290">
        <v>10739</v>
      </c>
      <c r="D22" s="279">
        <v>857606</v>
      </c>
      <c r="E22" s="68">
        <v>226000</v>
      </c>
      <c r="F22" s="163">
        <f t="shared" si="0"/>
        <v>1.25220672429997E-2</v>
      </c>
      <c r="G22" s="163">
        <f t="shared" si="1"/>
        <v>4.7517699115044248E-2</v>
      </c>
    </row>
    <row r="23" spans="1:7" x14ac:dyDescent="0.25">
      <c r="A23" s="162" t="s">
        <v>119</v>
      </c>
      <c r="B23" s="162" t="s">
        <v>120</v>
      </c>
      <c r="C23" s="290">
        <v>18190</v>
      </c>
      <c r="D23" s="279">
        <v>857606</v>
      </c>
      <c r="E23" s="68">
        <v>289000</v>
      </c>
      <c r="F23" s="163">
        <f t="shared" si="0"/>
        <v>2.1210206085311902E-2</v>
      </c>
      <c r="G23" s="163">
        <f t="shared" si="1"/>
        <v>6.2941176470588237E-2</v>
      </c>
    </row>
    <row r="24" spans="1:7" x14ac:dyDescent="0.25">
      <c r="A24" s="162" t="s">
        <v>111</v>
      </c>
      <c r="B24" s="162" t="s">
        <v>112</v>
      </c>
      <c r="C24" s="290">
        <v>51452</v>
      </c>
      <c r="D24" s="279">
        <v>2649830</v>
      </c>
      <c r="E24" s="68">
        <v>682000</v>
      </c>
      <c r="F24" s="163">
        <f t="shared" si="0"/>
        <v>1.9417094681545607E-2</v>
      </c>
      <c r="G24" s="163">
        <f t="shared" si="1"/>
        <v>7.5442815249266867E-2</v>
      </c>
    </row>
    <row r="25" spans="1:7" x14ac:dyDescent="0.25">
      <c r="A25" s="162" t="s">
        <v>71</v>
      </c>
      <c r="B25" s="162" t="s">
        <v>72</v>
      </c>
      <c r="C25" s="290">
        <v>89587</v>
      </c>
      <c r="D25" s="279">
        <v>4239976</v>
      </c>
      <c r="E25" s="68">
        <v>1353000</v>
      </c>
      <c r="F25" s="163">
        <f t="shared" si="0"/>
        <v>2.1129129032805845E-2</v>
      </c>
      <c r="G25" s="163">
        <f t="shared" si="1"/>
        <v>6.621359940872136E-2</v>
      </c>
    </row>
    <row r="26" spans="1:7" x14ac:dyDescent="0.25">
      <c r="A26" s="162" t="s">
        <v>61</v>
      </c>
      <c r="B26" s="162" t="s">
        <v>62</v>
      </c>
      <c r="C26" s="290">
        <v>9361</v>
      </c>
      <c r="D26" s="279">
        <v>661605</v>
      </c>
      <c r="E26" s="68">
        <v>196000</v>
      </c>
      <c r="F26" s="163">
        <f t="shared" si="0"/>
        <v>1.4148925718517847E-2</v>
      </c>
      <c r="G26" s="163">
        <f t="shared" si="1"/>
        <v>4.7760204081632653E-2</v>
      </c>
    </row>
    <row r="27" spans="1:7" x14ac:dyDescent="0.25">
      <c r="A27" s="162" t="s">
        <v>117</v>
      </c>
      <c r="B27" s="162" t="s">
        <v>118</v>
      </c>
      <c r="C27" s="290">
        <v>9587</v>
      </c>
      <c r="D27" s="279">
        <v>507540</v>
      </c>
      <c r="E27" s="68">
        <v>188000</v>
      </c>
      <c r="F27" s="163">
        <f t="shared" si="0"/>
        <v>1.8889151593963038E-2</v>
      </c>
      <c r="G27" s="163">
        <f t="shared" si="1"/>
        <v>5.0994680851063831E-2</v>
      </c>
    </row>
    <row r="28" spans="1:7" x14ac:dyDescent="0.25">
      <c r="A28" s="162" t="s">
        <v>41</v>
      </c>
      <c r="B28" s="162" t="s">
        <v>42</v>
      </c>
      <c r="C28" s="290">
        <v>26416</v>
      </c>
      <c r="D28" s="279">
        <v>2022117</v>
      </c>
      <c r="E28" s="68">
        <v>355000</v>
      </c>
      <c r="F28" s="163">
        <f t="shared" si="0"/>
        <v>1.306353687744082E-2</v>
      </c>
      <c r="G28" s="163">
        <f t="shared" si="1"/>
        <v>7.4411267605633796E-2</v>
      </c>
    </row>
    <row r="29" spans="1:7" x14ac:dyDescent="0.25">
      <c r="A29" s="162" t="s">
        <v>85</v>
      </c>
      <c r="B29" s="162" t="s">
        <v>86</v>
      </c>
      <c r="C29" s="290">
        <v>2613</v>
      </c>
      <c r="D29" s="279">
        <v>271122</v>
      </c>
      <c r="E29" s="68">
        <v>38000</v>
      </c>
      <c r="F29" s="163">
        <f t="shared" si="0"/>
        <v>9.6377276650364049E-3</v>
      </c>
      <c r="G29" s="163">
        <f t="shared" si="1"/>
        <v>6.8763157894736845E-2</v>
      </c>
    </row>
    <row r="30" spans="1:7" x14ac:dyDescent="0.25">
      <c r="A30" s="162" t="s">
        <v>51</v>
      </c>
      <c r="B30" s="162" t="s">
        <v>52</v>
      </c>
      <c r="C30" s="290">
        <v>4209</v>
      </c>
      <c r="D30" s="279">
        <v>464348</v>
      </c>
      <c r="E30" s="68">
        <v>106000</v>
      </c>
      <c r="F30" s="163">
        <f t="shared" si="0"/>
        <v>9.0643224478193073E-3</v>
      </c>
      <c r="G30" s="163">
        <f t="shared" si="1"/>
        <v>3.9707547169811321E-2</v>
      </c>
    </row>
    <row r="31" spans="1:7" x14ac:dyDescent="0.25">
      <c r="A31" s="162" t="s">
        <v>53</v>
      </c>
      <c r="B31" s="162" t="s">
        <v>54</v>
      </c>
      <c r="C31" s="290">
        <v>1045</v>
      </c>
      <c r="D31" s="279">
        <v>162688</v>
      </c>
      <c r="E31" s="68">
        <v>30000</v>
      </c>
      <c r="F31" s="163">
        <f t="shared" si="0"/>
        <v>6.4233379228953577E-3</v>
      </c>
      <c r="G31" s="163">
        <f t="shared" si="1"/>
        <v>3.4833333333333334E-2</v>
      </c>
    </row>
    <row r="32" spans="1:7" x14ac:dyDescent="0.25">
      <c r="A32" s="162" t="s">
        <v>107</v>
      </c>
      <c r="B32" s="162" t="s">
        <v>108</v>
      </c>
      <c r="C32" s="290">
        <v>43925</v>
      </c>
      <c r="D32" s="279">
        <v>2285605</v>
      </c>
      <c r="E32" s="68">
        <v>715000</v>
      </c>
      <c r="F32" s="163">
        <f t="shared" si="0"/>
        <v>1.921810636571061E-2</v>
      </c>
      <c r="G32" s="163">
        <f t="shared" si="1"/>
        <v>6.1433566433566435E-2</v>
      </c>
    </row>
    <row r="33" spans="1:7" x14ac:dyDescent="0.25">
      <c r="A33" s="162" t="s">
        <v>69</v>
      </c>
      <c r="B33" s="162" t="s">
        <v>70</v>
      </c>
      <c r="C33" s="290">
        <v>2613</v>
      </c>
      <c r="D33" s="279">
        <v>223981</v>
      </c>
      <c r="E33" s="68">
        <v>60000</v>
      </c>
      <c r="F33" s="163">
        <f t="shared" si="0"/>
        <v>1.1666168112473826E-2</v>
      </c>
      <c r="G33" s="163">
        <f t="shared" si="1"/>
        <v>4.3549999999999998E-2</v>
      </c>
    </row>
    <row r="34" spans="1:7" x14ac:dyDescent="0.25">
      <c r="A34" s="162" t="s">
        <v>135</v>
      </c>
      <c r="B34" s="162" t="s">
        <v>136</v>
      </c>
      <c r="C34" s="290">
        <v>24083</v>
      </c>
      <c r="D34" s="279">
        <v>737432</v>
      </c>
      <c r="E34" s="68">
        <v>272000</v>
      </c>
      <c r="F34" s="163">
        <f t="shared" si="0"/>
        <v>3.2657926425758578E-2</v>
      </c>
      <c r="G34" s="163">
        <f t="shared" si="1"/>
        <v>8.8540441176470586E-2</v>
      </c>
    </row>
    <row r="35" spans="1:7" x14ac:dyDescent="0.25">
      <c r="A35" s="162" t="s">
        <v>121</v>
      </c>
      <c r="B35" s="162" t="s">
        <v>122</v>
      </c>
      <c r="C35" s="290">
        <v>23863</v>
      </c>
      <c r="D35" s="279">
        <v>1397685</v>
      </c>
      <c r="E35" s="68">
        <v>383000</v>
      </c>
      <c r="F35" s="163">
        <f t="shared" si="0"/>
        <v>1.7073231808311599E-2</v>
      </c>
      <c r="G35" s="163">
        <f t="shared" si="1"/>
        <v>6.2305483028720625E-2</v>
      </c>
    </row>
    <row r="36" spans="1:7" x14ac:dyDescent="0.25">
      <c r="A36" s="162" t="s">
        <v>47</v>
      </c>
      <c r="B36" s="162" t="s">
        <v>48</v>
      </c>
      <c r="C36" s="290">
        <v>13905</v>
      </c>
      <c r="D36" s="279">
        <v>1279111</v>
      </c>
      <c r="E36" s="68">
        <v>271000</v>
      </c>
      <c r="F36" s="163">
        <f t="shared" si="0"/>
        <v>1.0870831382108355E-2</v>
      </c>
      <c r="G36" s="163">
        <f t="shared" si="1"/>
        <v>5.1309963099630998E-2</v>
      </c>
    </row>
    <row r="37" spans="1:7" x14ac:dyDescent="0.25">
      <c r="A37" s="162" t="s">
        <v>113</v>
      </c>
      <c r="B37" s="162" t="s">
        <v>114</v>
      </c>
      <c r="C37" s="290">
        <v>43367</v>
      </c>
      <c r="D37" s="279">
        <v>2245201</v>
      </c>
      <c r="E37" s="68">
        <v>594000</v>
      </c>
      <c r="F37" s="163">
        <f t="shared" si="0"/>
        <v>1.9315419866640003E-2</v>
      </c>
      <c r="G37" s="163">
        <f t="shared" si="1"/>
        <v>7.3008417508417509E-2</v>
      </c>
    </row>
    <row r="38" spans="1:7" x14ac:dyDescent="0.25">
      <c r="A38" s="162" t="s">
        <v>109</v>
      </c>
      <c r="B38" s="162" t="s">
        <v>110</v>
      </c>
      <c r="C38" s="290">
        <v>4264</v>
      </c>
      <c r="D38" s="279">
        <v>261276</v>
      </c>
      <c r="E38" s="68">
        <v>55000</v>
      </c>
      <c r="F38" s="163">
        <f t="shared" si="0"/>
        <v>1.6319906918354537E-2</v>
      </c>
      <c r="G38" s="163">
        <f t="shared" si="1"/>
        <v>7.7527272727272722E-2</v>
      </c>
    </row>
    <row r="39" spans="1:7" x14ac:dyDescent="0.25">
      <c r="A39" s="162" t="s">
        <v>83</v>
      </c>
      <c r="B39" s="162" t="s">
        <v>84</v>
      </c>
      <c r="C39" s="290">
        <v>18851</v>
      </c>
      <c r="D39" s="279">
        <v>1344522</v>
      </c>
      <c r="E39" s="68">
        <v>222000</v>
      </c>
      <c r="F39" s="163">
        <f t="shared" si="0"/>
        <v>1.4020596167262417E-2</v>
      </c>
      <c r="G39" s="163">
        <f t="shared" si="1"/>
        <v>8.4914414414414413E-2</v>
      </c>
    </row>
    <row r="40" spans="1:7" x14ac:dyDescent="0.25">
      <c r="A40" s="162" t="s">
        <v>73</v>
      </c>
      <c r="B40" s="162" t="s">
        <v>74</v>
      </c>
      <c r="C40" s="290">
        <v>24217</v>
      </c>
      <c r="D40" s="279">
        <v>1393946</v>
      </c>
      <c r="E40" s="68">
        <v>289000</v>
      </c>
      <c r="F40" s="163">
        <f t="shared" si="0"/>
        <v>1.7372982884559372E-2</v>
      </c>
      <c r="G40" s="163">
        <f t="shared" si="1"/>
        <v>8.3795847750865057E-2</v>
      </c>
    </row>
    <row r="41" spans="1:7" x14ac:dyDescent="0.25">
      <c r="A41" s="162" t="s">
        <v>123</v>
      </c>
      <c r="B41" s="162" t="s">
        <v>124</v>
      </c>
      <c r="C41" s="290">
        <v>36801</v>
      </c>
      <c r="D41" s="279">
        <v>1112957</v>
      </c>
      <c r="E41" s="68">
        <v>417000</v>
      </c>
      <c r="F41" s="163">
        <f t="shared" si="0"/>
        <v>3.3065967508178661E-2</v>
      </c>
      <c r="G41" s="163">
        <f t="shared" si="1"/>
        <v>8.8251798561151076E-2</v>
      </c>
    </row>
    <row r="42" spans="1:7" x14ac:dyDescent="0.25">
      <c r="A42" s="162" t="s">
        <v>131</v>
      </c>
      <c r="B42" s="162" t="s">
        <v>132</v>
      </c>
      <c r="C42" s="290">
        <v>28908</v>
      </c>
      <c r="D42" s="279">
        <v>1112957</v>
      </c>
      <c r="E42" s="68">
        <v>358000</v>
      </c>
      <c r="F42" s="163">
        <f t="shared" si="0"/>
        <v>2.5974049311878175E-2</v>
      </c>
      <c r="G42" s="163">
        <f t="shared" si="1"/>
        <v>8.07486033519553E-2</v>
      </c>
    </row>
    <row r="43" spans="1:7" x14ac:dyDescent="0.25">
      <c r="A43" s="162" t="s">
        <v>91</v>
      </c>
      <c r="B43" s="162" t="s">
        <v>92</v>
      </c>
      <c r="C43" s="290">
        <v>9731</v>
      </c>
      <c r="D43" s="279">
        <v>724092</v>
      </c>
      <c r="E43" s="68">
        <v>221000</v>
      </c>
      <c r="F43" s="163">
        <f t="shared" si="0"/>
        <v>1.3438900029278047E-2</v>
      </c>
      <c r="G43" s="163">
        <f t="shared" si="1"/>
        <v>4.40316742081448E-2</v>
      </c>
    </row>
    <row r="44" spans="1:7" x14ac:dyDescent="0.25">
      <c r="A44" s="162" t="s">
        <v>105</v>
      </c>
      <c r="B44" s="162" t="s">
        <v>106</v>
      </c>
      <c r="C44" s="290">
        <v>25435</v>
      </c>
      <c r="D44" s="279">
        <v>1586027</v>
      </c>
      <c r="E44" s="68">
        <v>491000</v>
      </c>
      <c r="F44" s="163">
        <f t="shared" si="0"/>
        <v>1.6036927492407128E-2</v>
      </c>
      <c r="G44" s="163">
        <f t="shared" si="1"/>
        <v>5.180244399185336E-2</v>
      </c>
    </row>
    <row r="45" spans="1:7" x14ac:dyDescent="0.25">
      <c r="A45" s="162" t="s">
        <v>59</v>
      </c>
      <c r="B45" s="162" t="s">
        <v>60</v>
      </c>
      <c r="C45" s="290">
        <v>43270</v>
      </c>
      <c r="D45" s="279">
        <v>3023307</v>
      </c>
      <c r="E45" s="68">
        <v>743000</v>
      </c>
      <c r="F45" s="163">
        <f t="shared" si="0"/>
        <v>1.431214229980614E-2</v>
      </c>
      <c r="G45" s="163">
        <f t="shared" si="1"/>
        <v>5.8236877523553165E-2</v>
      </c>
    </row>
    <row r="46" spans="1:7" x14ac:dyDescent="0.25">
      <c r="A46" s="162" t="s">
        <v>89</v>
      </c>
      <c r="B46" s="162" t="s">
        <v>90</v>
      </c>
      <c r="C46" s="165">
        <v>5761</v>
      </c>
      <c r="D46" s="279">
        <v>427781</v>
      </c>
      <c r="E46" s="68">
        <v>122000</v>
      </c>
      <c r="F46" s="163">
        <f t="shared" si="0"/>
        <v>1.3467171286242259E-2</v>
      </c>
      <c r="G46" s="163">
        <f t="shared" si="1"/>
        <v>4.7221311475409838E-2</v>
      </c>
    </row>
    <row r="47" spans="1:7" x14ac:dyDescent="0.25">
      <c r="A47" s="162" t="s">
        <v>79</v>
      </c>
      <c r="B47" s="162" t="s">
        <v>80</v>
      </c>
      <c r="C47" s="290">
        <v>8393</v>
      </c>
      <c r="D47" s="279">
        <v>724032</v>
      </c>
      <c r="E47" s="68">
        <v>144000</v>
      </c>
      <c r="F47" s="163">
        <f t="shared" si="0"/>
        <v>1.1592029081587555E-2</v>
      </c>
      <c r="G47" s="163">
        <f t="shared" si="1"/>
        <v>5.8284722222222224E-2</v>
      </c>
    </row>
    <row r="48" spans="1:7" x14ac:dyDescent="0.25">
      <c r="A48" s="162" t="s">
        <v>39</v>
      </c>
      <c r="B48" s="162" t="s">
        <v>40</v>
      </c>
      <c r="C48" s="290">
        <v>1696</v>
      </c>
      <c r="D48" s="279">
        <v>307266</v>
      </c>
      <c r="E48" s="68">
        <v>85000</v>
      </c>
      <c r="F48" s="163">
        <f t="shared" si="0"/>
        <v>5.5196474715718631E-3</v>
      </c>
      <c r="G48" s="163">
        <f t="shared" si="1"/>
        <v>1.995294117647059E-2</v>
      </c>
    </row>
    <row r="49" spans="1:7" x14ac:dyDescent="0.25">
      <c r="A49" s="162" t="s">
        <v>103</v>
      </c>
      <c r="B49" s="162" t="s">
        <v>104</v>
      </c>
      <c r="C49" s="290">
        <v>45961</v>
      </c>
      <c r="D49" s="279">
        <v>2489709</v>
      </c>
      <c r="E49" s="68">
        <v>839000</v>
      </c>
      <c r="F49" s="163">
        <f t="shared" si="0"/>
        <v>1.8460390350840197E-2</v>
      </c>
      <c r="G49" s="163">
        <f t="shared" si="1"/>
        <v>5.4780691299165671E-2</v>
      </c>
    </row>
    <row r="50" spans="1:7" x14ac:dyDescent="0.25">
      <c r="A50" s="162" t="s">
        <v>101</v>
      </c>
      <c r="B50" s="162" t="s">
        <v>102</v>
      </c>
      <c r="C50" s="290">
        <v>106340</v>
      </c>
      <c r="D50" s="279">
        <v>4026674</v>
      </c>
      <c r="E50" s="68">
        <v>1155000</v>
      </c>
      <c r="F50" s="163">
        <f t="shared" si="0"/>
        <v>2.6408892301686207E-2</v>
      </c>
      <c r="G50" s="163">
        <f t="shared" si="1"/>
        <v>9.2069264069264065E-2</v>
      </c>
    </row>
    <row r="51" spans="1:7" x14ac:dyDescent="0.25">
      <c r="A51" s="162" t="s">
        <v>77</v>
      </c>
      <c r="B51" s="162" t="s">
        <v>78</v>
      </c>
      <c r="C51" s="290">
        <v>3719</v>
      </c>
      <c r="D51" s="279">
        <v>203558</v>
      </c>
      <c r="E51" s="68">
        <v>63000</v>
      </c>
      <c r="F51" s="163">
        <f t="shared" si="0"/>
        <v>1.8269977107261814E-2</v>
      </c>
      <c r="G51" s="163">
        <f t="shared" si="1"/>
        <v>5.9031746031746032E-2</v>
      </c>
    </row>
    <row r="52" spans="1:7" x14ac:dyDescent="0.25">
      <c r="A52" s="162" t="s">
        <v>97</v>
      </c>
      <c r="B52" s="162" t="s">
        <v>98</v>
      </c>
      <c r="C52" s="290">
        <v>4228</v>
      </c>
      <c r="D52" s="279">
        <v>111474</v>
      </c>
      <c r="E52" s="68">
        <v>46000</v>
      </c>
      <c r="F52" s="163">
        <f t="shared" si="0"/>
        <v>3.7928126738073449E-2</v>
      </c>
      <c r="G52" s="163">
        <f t="shared" si="1"/>
        <v>9.1913043478260875E-2</v>
      </c>
    </row>
    <row r="53" spans="1:7" x14ac:dyDescent="0.25">
      <c r="A53" s="162" t="s">
        <v>49</v>
      </c>
      <c r="B53" s="162" t="s">
        <v>50</v>
      </c>
      <c r="C53" s="290">
        <v>8890</v>
      </c>
      <c r="D53" s="279">
        <v>785566</v>
      </c>
      <c r="E53" s="68">
        <v>133000</v>
      </c>
      <c r="F53" s="163">
        <f t="shared" si="0"/>
        <v>1.1316681220928604E-2</v>
      </c>
      <c r="G53" s="163">
        <f t="shared" si="1"/>
        <v>6.6842105263157897E-2</v>
      </c>
    </row>
    <row r="54" spans="1:7" x14ac:dyDescent="0.25">
      <c r="A54" s="162" t="s">
        <v>45</v>
      </c>
      <c r="B54" s="162" t="s">
        <v>46</v>
      </c>
      <c r="C54" s="290">
        <v>9781</v>
      </c>
      <c r="D54" s="279">
        <v>1237932</v>
      </c>
      <c r="E54" s="68">
        <v>258000</v>
      </c>
      <c r="F54" s="163">
        <f t="shared" si="0"/>
        <v>7.9010801885725547E-3</v>
      </c>
      <c r="G54" s="163">
        <f t="shared" si="1"/>
        <v>3.7910852713178296E-2</v>
      </c>
    </row>
    <row r="55" spans="1:7" x14ac:dyDescent="0.25">
      <c r="A55" s="162" t="s">
        <v>63</v>
      </c>
      <c r="B55" s="162" t="s">
        <v>64</v>
      </c>
      <c r="C55" s="290">
        <v>119743</v>
      </c>
      <c r="D55" s="279">
        <v>9174877</v>
      </c>
      <c r="E55" s="68">
        <v>2654000</v>
      </c>
      <c r="F55" s="163">
        <f t="shared" si="0"/>
        <v>1.3051183138476951E-2</v>
      </c>
      <c r="G55" s="163">
        <f t="shared" si="1"/>
        <v>4.511793519216277E-2</v>
      </c>
    </row>
    <row r="56" spans="1:7" x14ac:dyDescent="0.25">
      <c r="A56" s="162" t="s">
        <v>55</v>
      </c>
      <c r="B56" s="162" t="s">
        <v>56</v>
      </c>
      <c r="C56" s="290">
        <v>21188</v>
      </c>
      <c r="D56" s="279">
        <v>1616814</v>
      </c>
      <c r="E56" s="68">
        <v>511000</v>
      </c>
      <c r="F56" s="163">
        <f t="shared" si="0"/>
        <v>1.3104785089688733E-2</v>
      </c>
      <c r="G56" s="163">
        <f t="shared" si="1"/>
        <v>4.146379647749511E-2</v>
      </c>
    </row>
    <row r="57" spans="1:7" x14ac:dyDescent="0.25">
      <c r="A57" s="162" t="s">
        <v>129</v>
      </c>
      <c r="B57" s="162" t="s">
        <v>130</v>
      </c>
      <c r="C57" s="290">
        <v>30336</v>
      </c>
      <c r="D57" s="279">
        <v>709866</v>
      </c>
      <c r="E57" s="68">
        <v>277000</v>
      </c>
      <c r="F57" s="163">
        <f t="shared" si="0"/>
        <v>4.2734826009415861E-2</v>
      </c>
      <c r="G57" s="163">
        <f t="shared" si="1"/>
        <v>0.10951624548736462</v>
      </c>
    </row>
    <row r="58" spans="1:7" x14ac:dyDescent="0.25">
      <c r="A58" s="162" t="s">
        <v>127</v>
      </c>
      <c r="B58" s="162" t="s">
        <v>128</v>
      </c>
      <c r="C58" s="289">
        <v>29149</v>
      </c>
      <c r="D58" s="279">
        <v>1111481</v>
      </c>
      <c r="E58" s="68">
        <v>370000</v>
      </c>
      <c r="F58" s="163">
        <f t="shared" si="0"/>
        <v>2.6225369574468659E-2</v>
      </c>
      <c r="G58" s="163">
        <f t="shared" si="1"/>
        <v>7.8781081081081075E-2</v>
      </c>
    </row>
    <row r="59" spans="1:7" x14ac:dyDescent="0.25">
      <c r="A59" s="162" t="s">
        <v>65</v>
      </c>
      <c r="B59" s="162" t="s">
        <v>66</v>
      </c>
      <c r="C59" s="289">
        <v>1282</v>
      </c>
      <c r="D59" s="279">
        <v>188132</v>
      </c>
      <c r="E59" s="68">
        <v>35000</v>
      </c>
      <c r="F59" s="163">
        <f t="shared" si="0"/>
        <v>6.8143643824548723E-3</v>
      </c>
      <c r="G59" s="163">
        <f t="shared" si="1"/>
        <v>3.6628571428571427E-2</v>
      </c>
    </row>
    <row r="62" spans="1:7" x14ac:dyDescent="0.25">
      <c r="A62" s="59" t="s">
        <v>34</v>
      </c>
      <c r="B62" s="56"/>
      <c r="C62" s="56"/>
      <c r="D62" s="56"/>
      <c r="E62" s="56"/>
    </row>
    <row r="63" spans="1:7" x14ac:dyDescent="0.25">
      <c r="A63" s="56"/>
      <c r="B63" s="56"/>
      <c r="C63" s="56"/>
      <c r="D63" s="56"/>
      <c r="E63" s="56"/>
    </row>
    <row r="64" spans="1:7" x14ac:dyDescent="0.25">
      <c r="A64" s="57" t="s">
        <v>774</v>
      </c>
      <c r="B64" s="56"/>
      <c r="C64" s="56"/>
      <c r="D64" s="56"/>
      <c r="E64" s="56"/>
    </row>
    <row r="65" spans="1:5" x14ac:dyDescent="0.25">
      <c r="A65" s="56" t="s">
        <v>779</v>
      </c>
      <c r="B65" s="56"/>
      <c r="C65" s="56"/>
      <c r="D65" s="56"/>
      <c r="E65" s="56"/>
    </row>
    <row r="66" spans="1:5" x14ac:dyDescent="0.25">
      <c r="A66" s="254" t="s">
        <v>780</v>
      </c>
      <c r="B66" s="56"/>
      <c r="C66" s="56"/>
      <c r="D66" s="56"/>
      <c r="E66" s="56"/>
    </row>
    <row r="67" spans="1:5" x14ac:dyDescent="0.25">
      <c r="A67" s="56"/>
      <c r="B67" s="56"/>
      <c r="C67" s="56"/>
      <c r="D67" s="56"/>
      <c r="E67" s="56"/>
    </row>
    <row r="68" spans="1:5" x14ac:dyDescent="0.25">
      <c r="A68" s="57" t="s">
        <v>781</v>
      </c>
      <c r="B68" s="56"/>
      <c r="C68" s="56"/>
      <c r="D68" s="56"/>
      <c r="E68" s="56"/>
    </row>
    <row r="69" spans="1:5" x14ac:dyDescent="0.25">
      <c r="A69" s="61" t="s">
        <v>783</v>
      </c>
      <c r="B69" s="56"/>
      <c r="C69" s="56"/>
      <c r="D69" s="56"/>
      <c r="E69" s="56"/>
    </row>
    <row r="70" spans="1:5" x14ac:dyDescent="0.25">
      <c r="A70" s="254" t="s">
        <v>744</v>
      </c>
      <c r="B70" s="56"/>
      <c r="C70" s="56"/>
      <c r="D70" s="56"/>
      <c r="E70" s="56"/>
    </row>
    <row r="71" spans="1:5" x14ac:dyDescent="0.25">
      <c r="A71" s="56"/>
      <c r="B71" s="56"/>
      <c r="C71" s="56"/>
      <c r="D71" s="56"/>
      <c r="E71" s="56"/>
    </row>
    <row r="72" spans="1:5" x14ac:dyDescent="0.25">
      <c r="A72" s="246" t="s">
        <v>855</v>
      </c>
      <c r="B72" s="32"/>
      <c r="C72" s="56"/>
      <c r="D72" s="56"/>
      <c r="E72" s="56"/>
    </row>
    <row r="73" spans="1:5" x14ac:dyDescent="0.25">
      <c r="A73" s="281" t="s">
        <v>856</v>
      </c>
      <c r="B73" s="265"/>
      <c r="C73" s="56"/>
      <c r="D73" s="56"/>
      <c r="E73" s="56"/>
    </row>
    <row r="74" spans="1:5" x14ac:dyDescent="0.25">
      <c r="A74" s="281" t="s">
        <v>857</v>
      </c>
      <c r="B74" s="265"/>
      <c r="C74" s="56"/>
      <c r="D74" s="56"/>
      <c r="E74" s="56"/>
    </row>
  </sheetData>
  <mergeCells count="1">
    <mergeCell ref="A6:G7"/>
  </mergeCells>
  <hyperlinks>
    <hyperlink ref="A4" location="TableOfContents!A1" display="Back"/>
    <hyperlink ref="A66" r:id="rId1" location="table10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E15" sqref="E15"/>
    </sheetView>
  </sheetViews>
  <sheetFormatPr defaultColWidth="8.85546875" defaultRowHeight="15" x14ac:dyDescent="0.25"/>
  <cols>
    <col min="1" max="1" width="11.7109375" customWidth="1"/>
    <col min="6" max="6" width="12.42578125" customWidth="1"/>
  </cols>
  <sheetData>
    <row r="1" spans="1:10" s="56" customFormat="1" ht="15.75" x14ac:dyDescent="0.25">
      <c r="A1" s="2" t="s">
        <v>240</v>
      </c>
      <c r="B1" s="1"/>
      <c r="C1" s="1"/>
      <c r="D1" s="1"/>
    </row>
    <row r="2" spans="1:10" s="56" customFormat="1" x14ac:dyDescent="0.25">
      <c r="A2" s="1"/>
      <c r="B2" s="1"/>
      <c r="C2" s="1"/>
      <c r="D2" s="1"/>
    </row>
    <row r="3" spans="1:10" s="56" customFormat="1" ht="18.75" x14ac:dyDescent="0.3">
      <c r="A3" s="27" t="s">
        <v>141</v>
      </c>
      <c r="B3" s="28" t="s">
        <v>142</v>
      </c>
      <c r="D3" s="1"/>
    </row>
    <row r="4" spans="1:10" s="56" customFormat="1" x14ac:dyDescent="0.25"/>
    <row r="5" spans="1:10" s="56" customFormat="1" x14ac:dyDescent="0.25"/>
    <row r="6" spans="1:10" x14ac:dyDescent="0.25">
      <c r="A6" s="390" t="s">
        <v>871</v>
      </c>
      <c r="B6" s="390"/>
      <c r="C6" s="390"/>
      <c r="D6" s="1"/>
      <c r="E6" s="1"/>
      <c r="F6" s="390" t="s">
        <v>873</v>
      </c>
      <c r="G6" s="390"/>
      <c r="H6" s="390"/>
      <c r="I6" s="1"/>
      <c r="J6" s="1"/>
    </row>
    <row r="7" spans="1:10" ht="30" customHeight="1" x14ac:dyDescent="0.25">
      <c r="A7" s="390"/>
      <c r="B7" s="390"/>
      <c r="C7" s="390"/>
      <c r="D7" s="1"/>
      <c r="E7" s="1"/>
      <c r="F7" s="390"/>
      <c r="G7" s="390"/>
      <c r="H7" s="390"/>
      <c r="I7" s="1"/>
      <c r="J7" s="1"/>
    </row>
    <row r="8" spans="1:10" ht="30" x14ac:dyDescent="0.25">
      <c r="A8" s="92" t="s">
        <v>239</v>
      </c>
      <c r="B8" s="91" t="s">
        <v>30</v>
      </c>
      <c r="C8" s="91" t="s">
        <v>31</v>
      </c>
      <c r="D8" s="1"/>
      <c r="E8" s="1"/>
      <c r="F8" s="92" t="s">
        <v>239</v>
      </c>
      <c r="G8" s="91" t="s">
        <v>30</v>
      </c>
      <c r="H8" s="91" t="s">
        <v>31</v>
      </c>
      <c r="I8" s="1"/>
      <c r="J8" s="1"/>
    </row>
    <row r="9" spans="1:10" x14ac:dyDescent="0.25">
      <c r="A9" s="117">
        <v>20</v>
      </c>
      <c r="B9" s="166">
        <v>19.649999999999999</v>
      </c>
      <c r="C9" s="166">
        <v>22.02</v>
      </c>
      <c r="D9" s="49"/>
      <c r="E9" s="49"/>
      <c r="F9" s="167">
        <v>20</v>
      </c>
      <c r="G9" s="117">
        <v>19.5</v>
      </c>
      <c r="H9" s="117">
        <v>21.4</v>
      </c>
      <c r="I9" s="1"/>
      <c r="J9" s="1"/>
    </row>
    <row r="10" spans="1:10" x14ac:dyDescent="0.25">
      <c r="A10" s="117">
        <v>30</v>
      </c>
      <c r="B10" s="166">
        <v>15.68</v>
      </c>
      <c r="C10" s="166">
        <v>18.23</v>
      </c>
      <c r="D10" s="49"/>
      <c r="E10" s="49"/>
      <c r="F10" s="117">
        <v>30</v>
      </c>
      <c r="G10" s="117">
        <v>16.2</v>
      </c>
      <c r="H10" s="117">
        <v>18.399999999999999</v>
      </c>
      <c r="I10" s="1"/>
      <c r="J10" s="1"/>
    </row>
    <row r="11" spans="1:10" x14ac:dyDescent="0.25">
      <c r="A11" s="117">
        <v>40</v>
      </c>
      <c r="B11" s="166">
        <v>12.72</v>
      </c>
      <c r="C11" s="166">
        <v>14.35</v>
      </c>
      <c r="D11" s="49"/>
      <c r="E11" s="49"/>
      <c r="F11" s="117">
        <v>40</v>
      </c>
      <c r="G11" s="117">
        <v>12.1</v>
      </c>
      <c r="H11" s="117">
        <v>14</v>
      </c>
      <c r="I11" s="1"/>
      <c r="J11" s="1"/>
    </row>
    <row r="12" spans="1:10" x14ac:dyDescent="0.25">
      <c r="A12" s="117">
        <v>50</v>
      </c>
      <c r="B12" s="166">
        <v>8.19</v>
      </c>
      <c r="C12" s="166">
        <v>8.91</v>
      </c>
      <c r="D12" s="49"/>
      <c r="E12" s="49"/>
      <c r="F12" s="117">
        <v>50</v>
      </c>
      <c r="G12" s="117">
        <v>7.7</v>
      </c>
      <c r="H12" s="117">
        <v>8.6</v>
      </c>
      <c r="I12" s="1"/>
      <c r="J12" s="1"/>
    </row>
    <row r="13" spans="1:10" x14ac:dyDescent="0.25">
      <c r="A13" s="418" t="s">
        <v>872</v>
      </c>
      <c r="B13" s="421"/>
      <c r="C13" s="422"/>
      <c r="F13" s="418" t="s">
        <v>872</v>
      </c>
      <c r="G13" s="421"/>
      <c r="H13" s="422"/>
    </row>
    <row r="15" spans="1:10" x14ac:dyDescent="0.25">
      <c r="A15" s="59" t="s">
        <v>34</v>
      </c>
      <c r="B15" s="1"/>
      <c r="C15" s="1"/>
      <c r="D15" s="1"/>
      <c r="E15" s="1"/>
      <c r="F15" s="1"/>
      <c r="G15" s="1"/>
      <c r="H15" s="1"/>
    </row>
    <row r="16" spans="1:10" x14ac:dyDescent="0.25">
      <c r="A16" s="59"/>
      <c r="B16" s="1"/>
      <c r="C16" s="1"/>
      <c r="D16" s="1"/>
      <c r="E16" s="1"/>
      <c r="F16" s="1"/>
      <c r="G16" s="1"/>
      <c r="H16" s="1"/>
    </row>
    <row r="17" spans="1:8" x14ac:dyDescent="0.25">
      <c r="A17" s="57" t="s">
        <v>784</v>
      </c>
      <c r="B17" s="1"/>
      <c r="C17" s="1"/>
      <c r="D17" s="1"/>
      <c r="E17" s="1"/>
      <c r="F17" s="1"/>
      <c r="G17" s="1"/>
      <c r="H17" s="1"/>
    </row>
    <row r="18" spans="1:8" x14ac:dyDescent="0.25">
      <c r="A18" s="56" t="s">
        <v>785</v>
      </c>
      <c r="B18" s="1"/>
      <c r="C18" s="1"/>
      <c r="D18" s="1"/>
      <c r="E18" s="1"/>
      <c r="F18" s="1"/>
      <c r="G18" s="1"/>
      <c r="H18" s="1"/>
    </row>
    <row r="19" spans="1:8" x14ac:dyDescent="0.25">
      <c r="A19" s="56" t="s">
        <v>786</v>
      </c>
      <c r="B19" s="1"/>
      <c r="C19" s="1"/>
      <c r="D19" s="1"/>
      <c r="E19" s="1"/>
      <c r="F19" s="1"/>
      <c r="G19" s="1"/>
      <c r="H19" s="1"/>
    </row>
    <row r="20" spans="1:8" x14ac:dyDescent="0.25">
      <c r="A20" s="254" t="s">
        <v>758</v>
      </c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57" t="s">
        <v>787</v>
      </c>
      <c r="B22" s="1"/>
      <c r="C22" s="1"/>
      <c r="D22" s="1"/>
      <c r="E22" s="1"/>
      <c r="F22" s="1"/>
      <c r="G22" s="1"/>
      <c r="H22" s="1"/>
    </row>
    <row r="23" spans="1:8" x14ac:dyDescent="0.25">
      <c r="A23" s="56" t="s">
        <v>785</v>
      </c>
      <c r="B23" s="56"/>
      <c r="C23" s="56"/>
      <c r="D23" s="56"/>
      <c r="E23" s="56"/>
      <c r="F23" s="56"/>
      <c r="G23" s="56"/>
      <c r="H23" s="56"/>
    </row>
    <row r="24" spans="1:8" x14ac:dyDescent="0.25">
      <c r="A24" s="56" t="s">
        <v>788</v>
      </c>
      <c r="B24" s="56"/>
      <c r="C24" s="56"/>
      <c r="D24" s="56"/>
      <c r="E24" s="56"/>
      <c r="F24" s="56"/>
      <c r="G24" s="56"/>
      <c r="H24" s="56"/>
    </row>
    <row r="25" spans="1:8" x14ac:dyDescent="0.25">
      <c r="A25" s="254" t="s">
        <v>789</v>
      </c>
      <c r="B25" s="56"/>
      <c r="C25" s="56"/>
      <c r="D25" s="56"/>
      <c r="E25" s="56"/>
      <c r="F25" s="56"/>
      <c r="G25" s="56"/>
      <c r="H25" s="56"/>
    </row>
    <row r="26" spans="1:8" x14ac:dyDescent="0.25">
      <c r="A26" s="56"/>
      <c r="B26" s="56"/>
      <c r="C26" s="56"/>
      <c r="D26" s="56"/>
      <c r="E26" s="56"/>
      <c r="F26" s="56"/>
      <c r="G26" s="56"/>
      <c r="H26" s="56"/>
    </row>
  </sheetData>
  <mergeCells count="4">
    <mergeCell ref="A6:C7"/>
    <mergeCell ref="F6:H7"/>
    <mergeCell ref="A13:C13"/>
    <mergeCell ref="F13:H13"/>
  </mergeCells>
  <hyperlinks>
    <hyperlink ref="A3" location="TableOfContents!A1" display="Back"/>
    <hyperlink ref="A25" r:id="rId1"/>
    <hyperlink ref="A20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4" workbookViewId="0"/>
  </sheetViews>
  <sheetFormatPr defaultColWidth="8.85546875" defaultRowHeight="15" x14ac:dyDescent="0.25"/>
  <cols>
    <col min="2" max="2" width="16.42578125" customWidth="1"/>
    <col min="3" max="3" width="11.7109375" customWidth="1"/>
    <col min="4" max="4" width="11.140625" customWidth="1"/>
    <col min="5" max="5" width="11.42578125" customWidth="1"/>
  </cols>
  <sheetData>
    <row r="1" spans="1:5" s="56" customFormat="1" ht="15.75" x14ac:dyDescent="0.25">
      <c r="A1" s="2" t="s">
        <v>564</v>
      </c>
    </row>
    <row r="2" spans="1:5" s="56" customFormat="1" x14ac:dyDescent="0.25"/>
    <row r="3" spans="1:5" s="56" customFormat="1" ht="18.75" x14ac:dyDescent="0.3">
      <c r="A3" s="27" t="s">
        <v>141</v>
      </c>
      <c r="B3" s="28" t="s">
        <v>142</v>
      </c>
    </row>
    <row r="4" spans="1:5" s="56" customFormat="1" x14ac:dyDescent="0.25"/>
    <row r="5" spans="1:5" s="56" customFormat="1" x14ac:dyDescent="0.25"/>
    <row r="6" spans="1:5" x14ac:dyDescent="0.25">
      <c r="A6" s="390" t="s">
        <v>564</v>
      </c>
      <c r="B6" s="390"/>
      <c r="C6" s="390"/>
      <c r="D6" s="390"/>
      <c r="E6" s="390"/>
    </row>
    <row r="7" spans="1:5" x14ac:dyDescent="0.25">
      <c r="A7" s="390"/>
      <c r="B7" s="390"/>
      <c r="C7" s="390"/>
      <c r="D7" s="390"/>
      <c r="E7" s="390"/>
    </row>
    <row r="8" spans="1:5" ht="69" customHeight="1" x14ac:dyDescent="0.25">
      <c r="A8" s="244" t="s">
        <v>29</v>
      </c>
      <c r="B8" s="245" t="s">
        <v>242</v>
      </c>
      <c r="C8" s="245" t="s">
        <v>243</v>
      </c>
      <c r="D8" s="245" t="s">
        <v>244</v>
      </c>
      <c r="E8" s="245" t="s">
        <v>245</v>
      </c>
    </row>
    <row r="9" spans="1:5" x14ac:dyDescent="0.25">
      <c r="A9" s="103">
        <v>1975</v>
      </c>
      <c r="B9" s="87">
        <v>0.11</v>
      </c>
      <c r="C9" s="87">
        <v>0.1</v>
      </c>
      <c r="D9" s="87">
        <v>0.32</v>
      </c>
      <c r="E9" s="87">
        <v>0.17</v>
      </c>
    </row>
    <row r="10" spans="1:5" x14ac:dyDescent="0.25">
      <c r="A10" s="103">
        <v>1980</v>
      </c>
      <c r="B10" s="87">
        <v>0.11</v>
      </c>
      <c r="C10" s="87">
        <v>0.15</v>
      </c>
      <c r="D10" s="87">
        <v>0.26</v>
      </c>
      <c r="E10" s="87">
        <v>0.18</v>
      </c>
    </row>
    <row r="11" spans="1:5" x14ac:dyDescent="0.25">
      <c r="A11" s="103">
        <v>1985</v>
      </c>
      <c r="B11" s="87">
        <v>0.18</v>
      </c>
      <c r="C11" s="87">
        <v>0.15</v>
      </c>
      <c r="D11" s="87">
        <v>0.19</v>
      </c>
      <c r="E11" s="87">
        <v>0.13</v>
      </c>
    </row>
    <row r="12" spans="1:5" x14ac:dyDescent="0.25">
      <c r="A12" s="103">
        <v>1990</v>
      </c>
      <c r="B12" s="87">
        <v>0.23</v>
      </c>
      <c r="C12" s="87">
        <v>0.14000000000000001</v>
      </c>
      <c r="D12" s="87">
        <v>0.16</v>
      </c>
      <c r="E12" s="87">
        <v>0.16</v>
      </c>
    </row>
    <row r="13" spans="1:5" x14ac:dyDescent="0.25">
      <c r="A13" s="103">
        <v>1995</v>
      </c>
      <c r="B13" s="87">
        <v>0.22</v>
      </c>
      <c r="C13" s="87">
        <v>0.16</v>
      </c>
      <c r="D13" s="87">
        <v>0.14000000000000001</v>
      </c>
      <c r="E13" s="87">
        <v>0.12</v>
      </c>
    </row>
    <row r="14" spans="1:5" x14ac:dyDescent="0.25">
      <c r="A14" s="103">
        <v>2000</v>
      </c>
      <c r="B14" s="87">
        <v>0.23</v>
      </c>
      <c r="C14" s="87">
        <v>0.16</v>
      </c>
      <c r="D14" s="87">
        <v>0.13</v>
      </c>
      <c r="E14" s="87">
        <v>0.18</v>
      </c>
    </row>
    <row r="15" spans="1:5" x14ac:dyDescent="0.25">
      <c r="A15" s="103">
        <v>2005</v>
      </c>
      <c r="B15" s="87">
        <v>0.26</v>
      </c>
      <c r="C15" s="87">
        <v>0.14000000000000001</v>
      </c>
      <c r="D15" s="87">
        <v>0.11</v>
      </c>
      <c r="E15" s="87">
        <v>0.2</v>
      </c>
    </row>
    <row r="16" spans="1:5" x14ac:dyDescent="0.25">
      <c r="A16" s="103">
        <v>2010</v>
      </c>
      <c r="B16" s="87">
        <v>0.23</v>
      </c>
      <c r="C16" s="87">
        <v>0.14000000000000001</v>
      </c>
      <c r="D16" s="87">
        <v>0.11</v>
      </c>
      <c r="E16" s="87">
        <v>0.26</v>
      </c>
    </row>
    <row r="17" spans="1:5" x14ac:dyDescent="0.25">
      <c r="A17" s="103">
        <v>2011</v>
      </c>
      <c r="B17" s="87">
        <v>0.2</v>
      </c>
      <c r="C17" s="87">
        <v>0.14000000000000001</v>
      </c>
      <c r="D17" s="87">
        <v>0.12</v>
      </c>
      <c r="E17" s="87">
        <v>0.28000000000000003</v>
      </c>
    </row>
    <row r="18" spans="1:5" x14ac:dyDescent="0.25">
      <c r="A18" s="103">
        <v>2012</v>
      </c>
      <c r="B18" s="87">
        <v>0.18</v>
      </c>
      <c r="C18" s="87">
        <v>0.14000000000000001</v>
      </c>
      <c r="D18" s="87">
        <v>0.12</v>
      </c>
      <c r="E18" s="87">
        <v>0.28999999999999998</v>
      </c>
    </row>
    <row r="21" spans="1:5" x14ac:dyDescent="0.25">
      <c r="A21" s="59" t="s">
        <v>742</v>
      </c>
      <c r="B21" s="56"/>
      <c r="C21" s="56"/>
    </row>
    <row r="22" spans="1:5" x14ac:dyDescent="0.25">
      <c r="A22" s="56"/>
      <c r="B22" s="56"/>
      <c r="C22" s="56"/>
    </row>
    <row r="23" spans="1:5" x14ac:dyDescent="0.25">
      <c r="A23" s="56" t="s">
        <v>790</v>
      </c>
      <c r="B23" s="56"/>
      <c r="C23" s="56"/>
    </row>
  </sheetData>
  <mergeCells count="1">
    <mergeCell ref="A6:E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B31" sqref="B31"/>
    </sheetView>
  </sheetViews>
  <sheetFormatPr defaultColWidth="8.85546875" defaultRowHeight="15" x14ac:dyDescent="0.25"/>
  <cols>
    <col min="1" max="1" width="8.85546875" style="56"/>
    <col min="2" max="2" width="30.85546875" customWidth="1"/>
    <col min="7" max="7" width="31.42578125" bestFit="1" customWidth="1"/>
    <col min="8" max="8" width="9.42578125" customWidth="1"/>
    <col min="9" max="9" width="12.42578125" customWidth="1"/>
    <col min="12" max="12" width="31.42578125" bestFit="1" customWidth="1"/>
    <col min="13" max="13" width="10.85546875" customWidth="1"/>
    <col min="14" max="14" width="10.42578125" customWidth="1"/>
  </cols>
  <sheetData>
    <row r="1" spans="1:14" s="56" customFormat="1" ht="15.75" x14ac:dyDescent="0.25">
      <c r="A1" s="2" t="s">
        <v>610</v>
      </c>
    </row>
    <row r="2" spans="1:14" s="56" customFormat="1" x14ac:dyDescent="0.25"/>
    <row r="3" spans="1:14" s="56" customFormat="1" ht="18.75" x14ac:dyDescent="0.3">
      <c r="A3" s="27" t="s">
        <v>141</v>
      </c>
      <c r="B3" s="28" t="s">
        <v>142</v>
      </c>
      <c r="C3" s="28"/>
    </row>
    <row r="4" spans="1:14" s="56" customFormat="1" x14ac:dyDescent="0.25"/>
    <row r="5" spans="1:14" s="56" customFormat="1" x14ac:dyDescent="0.25"/>
    <row r="6" spans="1:14" x14ac:dyDescent="0.25">
      <c r="B6" s="378" t="s">
        <v>514</v>
      </c>
      <c r="C6" s="378"/>
      <c r="D6" s="378"/>
      <c r="E6" s="56"/>
      <c r="F6" s="56"/>
      <c r="G6" s="380" t="s">
        <v>515</v>
      </c>
      <c r="H6" s="380"/>
      <c r="I6" s="380"/>
      <c r="J6" s="56"/>
      <c r="K6" s="56"/>
      <c r="L6" s="380" t="s">
        <v>565</v>
      </c>
      <c r="M6" s="380"/>
      <c r="N6" s="380"/>
    </row>
    <row r="7" spans="1:14" x14ac:dyDescent="0.25">
      <c r="B7" s="378"/>
      <c r="C7" s="378"/>
      <c r="D7" s="378"/>
      <c r="E7" s="56"/>
      <c r="F7" s="56"/>
      <c r="G7" s="380"/>
      <c r="H7" s="380"/>
      <c r="I7" s="380"/>
      <c r="J7" s="56"/>
      <c r="K7" s="56"/>
      <c r="L7" s="380"/>
      <c r="M7" s="380"/>
      <c r="N7" s="380"/>
    </row>
    <row r="8" spans="1:14" x14ac:dyDescent="0.25">
      <c r="B8" s="102" t="s">
        <v>32</v>
      </c>
      <c r="C8" s="134" t="s">
        <v>201</v>
      </c>
      <c r="D8" s="134" t="s">
        <v>202</v>
      </c>
      <c r="E8" s="1"/>
      <c r="F8" s="1"/>
      <c r="G8" s="102" t="s">
        <v>32</v>
      </c>
      <c r="H8" s="75" t="s">
        <v>201</v>
      </c>
      <c r="I8" s="75" t="s">
        <v>202</v>
      </c>
      <c r="J8" s="1"/>
      <c r="K8" s="1"/>
      <c r="L8" s="102" t="s">
        <v>32</v>
      </c>
      <c r="M8" s="134" t="s">
        <v>201</v>
      </c>
      <c r="N8" s="134" t="s">
        <v>202</v>
      </c>
    </row>
    <row r="9" spans="1:14" x14ac:dyDescent="0.25">
      <c r="B9" s="168" t="s">
        <v>246</v>
      </c>
      <c r="C9" s="169">
        <v>366135</v>
      </c>
      <c r="D9" s="170">
        <v>4.0950346439696007E-2</v>
      </c>
      <c r="E9" s="1"/>
      <c r="F9" s="1"/>
      <c r="G9" s="176" t="s">
        <v>246</v>
      </c>
      <c r="H9" s="169">
        <v>932678</v>
      </c>
      <c r="I9" s="170">
        <f>H9/H16</f>
        <v>0.18902038639134608</v>
      </c>
      <c r="J9" s="1"/>
      <c r="K9" s="1"/>
      <c r="L9" s="168" t="s">
        <v>246</v>
      </c>
      <c r="M9" s="94">
        <v>120293</v>
      </c>
      <c r="N9" s="178">
        <f>M9/M16</f>
        <v>9.1015154186221942E-2</v>
      </c>
    </row>
    <row r="10" spans="1:14" x14ac:dyDescent="0.25">
      <c r="B10" s="168" t="s">
        <v>247</v>
      </c>
      <c r="C10" s="169">
        <v>2437624</v>
      </c>
      <c r="D10" s="170">
        <v>0.27263590558050321</v>
      </c>
      <c r="E10" s="1"/>
      <c r="F10" s="1"/>
      <c r="G10" s="168" t="s">
        <v>247</v>
      </c>
      <c r="H10" s="161">
        <v>1900953</v>
      </c>
      <c r="I10" s="170">
        <f>H10/H16</f>
        <v>0.38525500823627074</v>
      </c>
      <c r="J10" s="1"/>
      <c r="K10" s="1"/>
      <c r="L10" s="168" t="s">
        <v>247</v>
      </c>
      <c r="M10" s="155">
        <v>781795</v>
      </c>
      <c r="N10" s="178">
        <f>M10/M16</f>
        <v>0.59151565317198329</v>
      </c>
    </row>
    <row r="11" spans="1:14" x14ac:dyDescent="0.25">
      <c r="B11" s="168" t="s">
        <v>248</v>
      </c>
      <c r="C11" s="169">
        <v>745640</v>
      </c>
      <c r="D11" s="170">
        <v>8.3396059702827999E-2</v>
      </c>
      <c r="E11" s="1"/>
      <c r="F11" s="1"/>
      <c r="G11" s="168" t="s">
        <v>241</v>
      </c>
      <c r="H11" s="164">
        <v>652662</v>
      </c>
      <c r="I11" s="170">
        <f>H11/H16</f>
        <v>0.13227118407740798</v>
      </c>
      <c r="J11" s="1"/>
      <c r="K11" s="1"/>
      <c r="L11" s="168" t="s">
        <v>252</v>
      </c>
      <c r="M11" s="94">
        <v>72738</v>
      </c>
      <c r="N11" s="178">
        <f>M11/M16</f>
        <v>5.5034459903713528E-2</v>
      </c>
    </row>
    <row r="12" spans="1:14" x14ac:dyDescent="0.25">
      <c r="B12" s="168" t="s">
        <v>241</v>
      </c>
      <c r="C12" s="169">
        <v>2730954</v>
      </c>
      <c r="D12" s="170">
        <v>0.30544338129617099</v>
      </c>
      <c r="E12" s="1"/>
      <c r="F12" s="1"/>
      <c r="G12" s="168" t="s">
        <v>249</v>
      </c>
      <c r="H12" s="164">
        <v>380789</v>
      </c>
      <c r="I12" s="170">
        <f>H12/H16</f>
        <v>7.717227586967236E-2</v>
      </c>
      <c r="J12" s="1"/>
      <c r="K12" s="1"/>
      <c r="L12" s="168" t="s">
        <v>249</v>
      </c>
      <c r="M12" s="94">
        <v>102674</v>
      </c>
      <c r="N12" s="178">
        <f>M12/M16</f>
        <v>7.7684403422611056E-2</v>
      </c>
    </row>
    <row r="13" spans="1:14" x14ac:dyDescent="0.25">
      <c r="B13" s="168" t="s">
        <v>249</v>
      </c>
      <c r="C13" s="169">
        <v>833553</v>
      </c>
      <c r="D13" s="170">
        <v>9.3228683752845057E-2</v>
      </c>
      <c r="E13" s="1"/>
      <c r="F13" s="1"/>
      <c r="G13" s="176" t="s">
        <v>194</v>
      </c>
      <c r="H13" s="171">
        <f>H16-H9-H10-H11-H12</f>
        <v>1067190</v>
      </c>
      <c r="I13" s="170">
        <f>H13/H16</f>
        <v>0.21628114542530286</v>
      </c>
      <c r="J13" s="1"/>
      <c r="K13" s="1"/>
      <c r="L13" s="168" t="s">
        <v>250</v>
      </c>
      <c r="M13" s="177">
        <f>M16-SUM(M9:M12)</f>
        <v>244181</v>
      </c>
      <c r="N13" s="178">
        <f>M13/M16</f>
        <v>0.18475032931547022</v>
      </c>
    </row>
    <row r="14" spans="1:14" x14ac:dyDescent="0.25">
      <c r="B14" s="168" t="s">
        <v>250</v>
      </c>
      <c r="C14" s="171">
        <v>1827044</v>
      </c>
      <c r="D14" s="170">
        <v>0.20434562322795677</v>
      </c>
      <c r="E14" s="1"/>
      <c r="F14" s="1"/>
      <c r="G14" s="168"/>
      <c r="H14" s="175"/>
      <c r="I14" s="174"/>
      <c r="J14" s="1"/>
      <c r="K14" s="1"/>
      <c r="L14" s="168"/>
      <c r="M14" s="237"/>
      <c r="N14" s="117"/>
    </row>
    <row r="15" spans="1:14" x14ac:dyDescent="0.25">
      <c r="B15" s="168"/>
      <c r="C15" s="171"/>
      <c r="D15" s="117"/>
      <c r="E15" s="1"/>
      <c r="F15" s="1"/>
      <c r="G15" s="168"/>
      <c r="H15" s="168"/>
      <c r="I15" s="168"/>
      <c r="J15" s="1"/>
      <c r="K15" s="1"/>
      <c r="L15" s="168"/>
      <c r="M15" s="237"/>
      <c r="N15" s="117"/>
    </row>
    <row r="16" spans="1:14" x14ac:dyDescent="0.25">
      <c r="B16" s="168" t="s">
        <v>251</v>
      </c>
      <c r="C16" s="172">
        <v>8940950</v>
      </c>
      <c r="D16" s="173">
        <v>1</v>
      </c>
      <c r="E16" s="1"/>
      <c r="F16" s="1"/>
      <c r="G16" s="168" t="s">
        <v>251</v>
      </c>
      <c r="H16" s="164">
        <v>4934272</v>
      </c>
      <c r="I16" s="173">
        <f>SUM(I9:I13)</f>
        <v>1</v>
      </c>
      <c r="J16" s="1"/>
      <c r="K16" s="1"/>
      <c r="L16" s="168" t="s">
        <v>251</v>
      </c>
      <c r="M16" s="94">
        <v>1321681</v>
      </c>
      <c r="N16" s="178">
        <f>SUM(N9:N13)</f>
        <v>1.0000000000000002</v>
      </c>
    </row>
    <row r="19" spans="1:3" x14ac:dyDescent="0.25">
      <c r="A19" s="59"/>
      <c r="B19" s="59" t="s">
        <v>34</v>
      </c>
      <c r="C19" s="56"/>
    </row>
    <row r="20" spans="1:3" x14ac:dyDescent="0.25">
      <c r="B20" s="56"/>
      <c r="C20" s="56"/>
    </row>
    <row r="21" spans="1:3" x14ac:dyDescent="0.25">
      <c r="A21" s="57"/>
      <c r="B21" s="57" t="s">
        <v>773</v>
      </c>
      <c r="C21" s="56"/>
    </row>
    <row r="22" spans="1:3" x14ac:dyDescent="0.25">
      <c r="B22" s="56" t="s">
        <v>791</v>
      </c>
      <c r="C22" s="56"/>
    </row>
    <row r="23" spans="1:3" x14ac:dyDescent="0.25">
      <c r="B23" s="56" t="s">
        <v>792</v>
      </c>
      <c r="C23" s="56"/>
    </row>
    <row r="24" spans="1:3" x14ac:dyDescent="0.25">
      <c r="A24" s="254"/>
      <c r="B24" s="254" t="s">
        <v>793</v>
      </c>
      <c r="C24" s="56"/>
    </row>
    <row r="25" spans="1:3" x14ac:dyDescent="0.25">
      <c r="A25" s="254"/>
      <c r="B25" s="254"/>
      <c r="C25" s="56"/>
    </row>
    <row r="26" spans="1:3" x14ac:dyDescent="0.25">
      <c r="A26" s="57"/>
      <c r="B26" s="57" t="s">
        <v>774</v>
      </c>
      <c r="C26" s="56"/>
    </row>
    <row r="27" spans="1:3" x14ac:dyDescent="0.25">
      <c r="B27" s="56" t="s">
        <v>767</v>
      </c>
      <c r="C27" s="56"/>
    </row>
    <row r="28" spans="1:3" x14ac:dyDescent="0.25">
      <c r="B28" s="56" t="s">
        <v>794</v>
      </c>
      <c r="C28" s="56"/>
    </row>
    <row r="29" spans="1:3" x14ac:dyDescent="0.25">
      <c r="A29" s="254"/>
      <c r="B29" s="254" t="s">
        <v>795</v>
      </c>
      <c r="C29" s="56"/>
    </row>
  </sheetData>
  <mergeCells count="3">
    <mergeCell ref="B6:D7"/>
    <mergeCell ref="G6:I7"/>
    <mergeCell ref="L6:N7"/>
  </mergeCells>
  <hyperlinks>
    <hyperlink ref="A3" location="TableOfContents!A1" display="Back"/>
    <hyperlink ref="B29" r:id="rId1" location="table3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40" workbookViewId="0">
      <selection activeCell="D54" sqref="D54"/>
    </sheetView>
  </sheetViews>
  <sheetFormatPr defaultColWidth="8.85546875" defaultRowHeight="15" x14ac:dyDescent="0.25"/>
  <cols>
    <col min="1" max="1" width="7.42578125" customWidth="1"/>
    <col min="2" max="2" width="19.140625" customWidth="1"/>
    <col min="3" max="4" width="19.85546875" bestFit="1" customWidth="1"/>
    <col min="8" max="9" width="11.140625" bestFit="1" customWidth="1"/>
  </cols>
  <sheetData>
    <row r="1" spans="1:13" s="56" customFormat="1" ht="15.75" x14ac:dyDescent="0.25">
      <c r="A1" s="31" t="s">
        <v>741</v>
      </c>
      <c r="B1" s="32"/>
    </row>
    <row r="2" spans="1:13" s="56" customFormat="1" x14ac:dyDescent="0.25">
      <c r="A2" s="32"/>
      <c r="B2" s="32"/>
    </row>
    <row r="3" spans="1:13" s="56" customFormat="1" ht="18.75" x14ac:dyDescent="0.3">
      <c r="A3" s="33" t="s">
        <v>141</v>
      </c>
      <c r="B3" s="34" t="s">
        <v>142</v>
      </c>
    </row>
    <row r="4" spans="1:13" s="56" customFormat="1" ht="18.75" x14ac:dyDescent="0.3">
      <c r="A4" s="33"/>
      <c r="B4" s="34"/>
    </row>
    <row r="5" spans="1:13" s="56" customFormat="1" ht="18.75" x14ac:dyDescent="0.3">
      <c r="A5" s="33"/>
      <c r="B5" s="34"/>
    </row>
    <row r="6" spans="1:13" x14ac:dyDescent="0.25">
      <c r="A6" s="380" t="s">
        <v>606</v>
      </c>
      <c r="B6" s="380"/>
      <c r="C6" s="380"/>
      <c r="D6" s="380"/>
      <c r="E6" s="241"/>
      <c r="F6" s="241"/>
      <c r="G6" s="380" t="s">
        <v>605</v>
      </c>
      <c r="H6" s="380"/>
      <c r="I6" s="380"/>
      <c r="J6" s="380"/>
      <c r="K6" s="380"/>
      <c r="L6" s="380"/>
    </row>
    <row r="7" spans="1:13" ht="15.75" customHeight="1" x14ac:dyDescent="0.25">
      <c r="A7" s="380"/>
      <c r="B7" s="380"/>
      <c r="C7" s="380"/>
      <c r="D7" s="380"/>
      <c r="E7" s="241"/>
      <c r="F7" s="241"/>
      <c r="G7" s="380"/>
      <c r="H7" s="380"/>
      <c r="I7" s="380"/>
      <c r="J7" s="380"/>
      <c r="K7" s="380"/>
      <c r="L7" s="380"/>
    </row>
    <row r="8" spans="1:13" x14ac:dyDescent="0.25">
      <c r="A8" s="240"/>
      <c r="B8" s="240"/>
      <c r="C8" s="240"/>
      <c r="D8" s="240"/>
      <c r="E8" s="241"/>
      <c r="F8" s="241"/>
      <c r="G8" s="240"/>
      <c r="H8" s="382"/>
      <c r="I8" s="383"/>
      <c r="J8" s="384"/>
      <c r="K8" s="385"/>
      <c r="L8" s="386"/>
    </row>
    <row r="9" spans="1:13" ht="45" x14ac:dyDescent="0.25">
      <c r="A9" s="240"/>
      <c r="B9" s="78" t="s">
        <v>211</v>
      </c>
      <c r="C9" s="78" t="s">
        <v>211</v>
      </c>
      <c r="D9" s="78" t="s">
        <v>211</v>
      </c>
      <c r="E9" s="241"/>
      <c r="F9" s="241"/>
      <c r="G9" s="240"/>
      <c r="H9" s="381" t="s">
        <v>489</v>
      </c>
      <c r="I9" s="381"/>
      <c r="J9" s="380" t="s">
        <v>33</v>
      </c>
      <c r="K9" s="380"/>
      <c r="L9" s="380"/>
    </row>
    <row r="10" spans="1:13" x14ac:dyDescent="0.25">
      <c r="A10" s="240" t="s">
        <v>29</v>
      </c>
      <c r="B10" s="240"/>
      <c r="C10" s="240" t="s">
        <v>30</v>
      </c>
      <c r="D10" s="240" t="s">
        <v>31</v>
      </c>
      <c r="E10" s="241"/>
      <c r="F10" s="241"/>
      <c r="G10" s="240" t="s">
        <v>29</v>
      </c>
      <c r="H10" s="240" t="s">
        <v>30</v>
      </c>
      <c r="I10" s="240" t="s">
        <v>31</v>
      </c>
      <c r="J10" s="240" t="s">
        <v>30</v>
      </c>
      <c r="K10" s="240" t="s">
        <v>31</v>
      </c>
      <c r="L10" s="240" t="s">
        <v>180</v>
      </c>
    </row>
    <row r="11" spans="1:13" x14ac:dyDescent="0.25">
      <c r="A11" s="80">
        <v>1970</v>
      </c>
      <c r="B11" s="68">
        <f t="shared" ref="B11:B14" si="0">C11+D11</f>
        <v>75383</v>
      </c>
      <c r="C11" s="79">
        <v>50191</v>
      </c>
      <c r="D11" s="79">
        <v>25192</v>
      </c>
      <c r="G11" s="80">
        <v>1970</v>
      </c>
      <c r="H11" s="68">
        <v>66683226</v>
      </c>
      <c r="I11" s="68">
        <v>67377972</v>
      </c>
      <c r="J11" s="86">
        <f>(C11*1000)/H11</f>
        <v>0.75267804230107282</v>
      </c>
      <c r="K11" s="86">
        <f>(D11*1000)/I11</f>
        <v>0.37389074280834694</v>
      </c>
      <c r="L11" s="87">
        <f>((C11+D11)*1000)/(H11+I11)</f>
        <v>0.56230289692025581</v>
      </c>
      <c r="M11" s="298"/>
    </row>
    <row r="12" spans="1:13" x14ac:dyDescent="0.25">
      <c r="A12" s="81">
        <v>1971</v>
      </c>
      <c r="B12" s="68">
        <f t="shared" si="0"/>
        <v>77111.700000000012</v>
      </c>
      <c r="C12" s="79">
        <v>50874.100000000006</v>
      </c>
      <c r="D12" s="79">
        <v>26237.600000000002</v>
      </c>
      <c r="G12" s="81">
        <v>1971</v>
      </c>
      <c r="H12" s="68">
        <v>67836746</v>
      </c>
      <c r="I12" s="68">
        <v>68501527</v>
      </c>
      <c r="J12" s="86">
        <f t="shared" ref="J12:J54" si="1">(C12*1000)/H12</f>
        <v>0.74994900256565977</v>
      </c>
      <c r="K12" s="86">
        <f t="shared" ref="K12:K54" si="2">(D12*1000)/I12</f>
        <v>0.38302211861642155</v>
      </c>
      <c r="L12" s="87">
        <f t="shared" ref="L12:L54" si="3">((C12+D12)*1000)/(H12+I12)</f>
        <v>0.56559099879459396</v>
      </c>
      <c r="M12" s="298"/>
    </row>
    <row r="13" spans="1:13" x14ac:dyDescent="0.25">
      <c r="A13" s="81">
        <v>1972</v>
      </c>
      <c r="B13" s="68">
        <f t="shared" si="0"/>
        <v>78822.599999999991</v>
      </c>
      <c r="C13" s="79">
        <v>51568.799999999988</v>
      </c>
      <c r="D13" s="79">
        <v>27253.8</v>
      </c>
      <c r="G13" s="81">
        <v>1972</v>
      </c>
      <c r="H13" s="68">
        <v>69041311</v>
      </c>
      <c r="I13" s="68">
        <v>69677692</v>
      </c>
      <c r="J13" s="86">
        <f t="shared" si="1"/>
        <v>0.74692672043843411</v>
      </c>
      <c r="K13" s="86">
        <f t="shared" si="2"/>
        <v>0.39114096947987315</v>
      </c>
      <c r="L13" s="87">
        <f t="shared" si="3"/>
        <v>0.56821775168035182</v>
      </c>
      <c r="M13" s="298"/>
    </row>
    <row r="14" spans="1:13" x14ac:dyDescent="0.25">
      <c r="A14" s="81">
        <v>1973</v>
      </c>
      <c r="B14" s="68">
        <f t="shared" si="0"/>
        <v>81400.3</v>
      </c>
      <c r="C14" s="79">
        <v>52722.5</v>
      </c>
      <c r="D14" s="79">
        <v>28677.8</v>
      </c>
      <c r="G14" s="81">
        <v>1973</v>
      </c>
      <c r="H14" s="68">
        <v>70223758</v>
      </c>
      <c r="I14" s="68">
        <v>70828337</v>
      </c>
      <c r="J14" s="86">
        <f t="shared" si="1"/>
        <v>0.75077867521701136</v>
      </c>
      <c r="K14" s="86">
        <f t="shared" si="2"/>
        <v>0.40489161844926558</v>
      </c>
      <c r="L14" s="87">
        <f t="shared" si="3"/>
        <v>0.57709387442986937</v>
      </c>
    </row>
    <row r="15" spans="1:13" x14ac:dyDescent="0.25">
      <c r="A15" s="81">
        <v>1974</v>
      </c>
      <c r="B15" s="68">
        <f>C15+D15</f>
        <v>84307</v>
      </c>
      <c r="C15" s="79">
        <v>54008.1</v>
      </c>
      <c r="D15" s="79">
        <v>30298.899999999998</v>
      </c>
      <c r="G15" s="81">
        <v>1974</v>
      </c>
      <c r="H15" s="68">
        <v>71442286</v>
      </c>
      <c r="I15" s="68">
        <v>72001203</v>
      </c>
      <c r="J15" s="86">
        <f t="shared" si="1"/>
        <v>0.75596825107192123</v>
      </c>
      <c r="K15" s="86">
        <f t="shared" si="2"/>
        <v>0.42081102450468771</v>
      </c>
      <c r="L15" s="87">
        <f t="shared" si="3"/>
        <v>0.58773668005244906</v>
      </c>
    </row>
    <row r="16" spans="1:13" x14ac:dyDescent="0.25">
      <c r="A16" s="82">
        <v>1975</v>
      </c>
      <c r="B16" s="79">
        <v>86290.6</v>
      </c>
      <c r="C16" s="79">
        <v>54771.6</v>
      </c>
      <c r="D16" s="79">
        <v>31519</v>
      </c>
      <c r="G16" s="82">
        <v>1975</v>
      </c>
      <c r="H16" s="68">
        <v>72641094</v>
      </c>
      <c r="I16" s="68">
        <v>73147191</v>
      </c>
      <c r="J16" s="86">
        <f t="shared" si="1"/>
        <v>0.7540029614642092</v>
      </c>
      <c r="K16" s="86">
        <f t="shared" si="2"/>
        <v>0.43089829655933065</v>
      </c>
      <c r="L16" s="87">
        <f t="shared" si="3"/>
        <v>0.59188980788133971</v>
      </c>
    </row>
    <row r="17" spans="1:12" x14ac:dyDescent="0.25">
      <c r="A17" s="82">
        <v>1976</v>
      </c>
      <c r="B17" s="79">
        <v>87804.5</v>
      </c>
      <c r="C17" s="79">
        <v>55225.599999999999</v>
      </c>
      <c r="D17" s="79">
        <v>32578.9</v>
      </c>
      <c r="G17" s="82">
        <v>1976</v>
      </c>
      <c r="H17" s="68">
        <v>73839862</v>
      </c>
      <c r="I17" s="68">
        <v>74278343</v>
      </c>
      <c r="J17" s="86">
        <f t="shared" si="1"/>
        <v>0.74791039019005756</v>
      </c>
      <c r="K17" s="86">
        <f t="shared" si="2"/>
        <v>0.4386056377159625</v>
      </c>
      <c r="L17" s="87">
        <f t="shared" si="3"/>
        <v>0.59280018955131142</v>
      </c>
    </row>
    <row r="18" spans="1:12" x14ac:dyDescent="0.25">
      <c r="A18" s="82">
        <v>1977</v>
      </c>
      <c r="B18" s="79">
        <v>89738.7</v>
      </c>
      <c r="C18" s="79">
        <v>55923</v>
      </c>
      <c r="D18" s="79">
        <v>33815.699999999997</v>
      </c>
      <c r="G18" s="82">
        <v>1977</v>
      </c>
      <c r="H18" s="68">
        <v>75004261</v>
      </c>
      <c r="I18" s="68">
        <v>75388902</v>
      </c>
      <c r="J18" s="86">
        <f t="shared" si="1"/>
        <v>0.74559764011273977</v>
      </c>
      <c r="K18" s="86">
        <f t="shared" si="2"/>
        <v>0.44855010622120484</v>
      </c>
      <c r="L18" s="87">
        <f t="shared" si="3"/>
        <v>0.59669401327771798</v>
      </c>
    </row>
    <row r="19" spans="1:12" x14ac:dyDescent="0.25">
      <c r="A19" s="82">
        <v>1978</v>
      </c>
      <c r="B19" s="79">
        <v>94136.9</v>
      </c>
      <c r="C19" s="79">
        <v>57911.1</v>
      </c>
      <c r="D19" s="79">
        <v>36225.800000000003</v>
      </c>
      <c r="G19" s="82">
        <v>1978</v>
      </c>
      <c r="H19" s="68">
        <v>76152096</v>
      </c>
      <c r="I19" s="68">
        <v>76468181</v>
      </c>
      <c r="J19" s="86">
        <f t="shared" si="1"/>
        <v>0.76046626477621837</v>
      </c>
      <c r="K19" s="86">
        <f t="shared" si="2"/>
        <v>0.47373691287360425</v>
      </c>
      <c r="L19" s="87">
        <f t="shared" si="3"/>
        <v>0.61680467268448214</v>
      </c>
    </row>
    <row r="20" spans="1:12" x14ac:dyDescent="0.25">
      <c r="A20" s="82">
        <v>1979</v>
      </c>
      <c r="B20" s="79">
        <v>97845.9</v>
      </c>
      <c r="C20" s="79">
        <v>59414.400000000001</v>
      </c>
      <c r="D20" s="79">
        <v>38431.5</v>
      </c>
      <c r="G20" s="82">
        <v>1979</v>
      </c>
      <c r="H20" s="68">
        <v>77228548</v>
      </c>
      <c r="I20" s="68">
        <v>77481070</v>
      </c>
      <c r="J20" s="86">
        <f t="shared" si="1"/>
        <v>0.76933208688579768</v>
      </c>
      <c r="K20" s="86">
        <f t="shared" si="2"/>
        <v>0.49601147738408879</v>
      </c>
      <c r="L20" s="87">
        <f t="shared" si="3"/>
        <v>0.63244872080286563</v>
      </c>
    </row>
    <row r="21" spans="1:12" x14ac:dyDescent="0.25">
      <c r="A21" s="82">
        <v>1980</v>
      </c>
      <c r="B21" s="79">
        <v>100485.3</v>
      </c>
      <c r="C21" s="79">
        <v>60315.4</v>
      </c>
      <c r="D21" s="79">
        <v>40169.9</v>
      </c>
      <c r="G21" s="82">
        <v>1980</v>
      </c>
      <c r="H21" s="68">
        <v>78120875</v>
      </c>
      <c r="I21" s="68">
        <v>78376351</v>
      </c>
      <c r="J21" s="86">
        <f t="shared" si="1"/>
        <v>0.77207788571236557</v>
      </c>
      <c r="K21" s="86">
        <f t="shared" si="2"/>
        <v>0.51252577451583581</v>
      </c>
      <c r="L21" s="87">
        <f t="shared" si="3"/>
        <v>0.6420899754478715</v>
      </c>
    </row>
    <row r="22" spans="1:12" x14ac:dyDescent="0.25">
      <c r="A22" s="82">
        <v>1981</v>
      </c>
      <c r="B22" s="79">
        <v>102315.5</v>
      </c>
      <c r="C22" s="79">
        <v>60807.6</v>
      </c>
      <c r="D22" s="79">
        <v>41507.9</v>
      </c>
      <c r="G22" s="82">
        <v>1981</v>
      </c>
      <c r="H22" s="68">
        <v>78968798</v>
      </c>
      <c r="I22" s="68">
        <v>79193788</v>
      </c>
      <c r="J22" s="86">
        <f t="shared" si="1"/>
        <v>0.7700205845858259</v>
      </c>
      <c r="K22" s="86">
        <f t="shared" si="2"/>
        <v>0.52413075631639183</v>
      </c>
      <c r="L22" s="87">
        <f t="shared" si="3"/>
        <v>0.64690077841797555</v>
      </c>
    </row>
    <row r="23" spans="1:12" x14ac:dyDescent="0.25">
      <c r="A23" s="82">
        <v>1982</v>
      </c>
      <c r="B23" s="79">
        <v>103709.7</v>
      </c>
      <c r="C23" s="79">
        <v>61031</v>
      </c>
      <c r="D23" s="79">
        <v>42678.7</v>
      </c>
      <c r="G23" s="82">
        <v>1982</v>
      </c>
      <c r="H23" s="68">
        <v>79782898</v>
      </c>
      <c r="I23" s="68">
        <v>79969148</v>
      </c>
      <c r="J23" s="86">
        <f t="shared" si="1"/>
        <v>0.76496343865573802</v>
      </c>
      <c r="K23" s="86">
        <f t="shared" si="2"/>
        <v>0.53368956738166073</v>
      </c>
      <c r="L23" s="87">
        <f t="shared" si="3"/>
        <v>0.64919168546986872</v>
      </c>
    </row>
    <row r="24" spans="1:12" x14ac:dyDescent="0.25">
      <c r="A24" s="82">
        <v>1983</v>
      </c>
      <c r="B24" s="79">
        <v>104702.2</v>
      </c>
      <c r="C24" s="79">
        <v>61152.9</v>
      </c>
      <c r="D24" s="79">
        <v>43549.3</v>
      </c>
      <c r="G24" s="82">
        <v>1983</v>
      </c>
      <c r="H24" s="68">
        <v>80622495</v>
      </c>
      <c r="I24" s="68">
        <v>80748568</v>
      </c>
      <c r="J24" s="86">
        <f t="shared" si="1"/>
        <v>0.75850914809818282</v>
      </c>
      <c r="K24" s="86">
        <f t="shared" si="2"/>
        <v>0.5393197808783432</v>
      </c>
      <c r="L24" s="87">
        <f t="shared" si="3"/>
        <v>0.64882884238049554</v>
      </c>
    </row>
    <row r="25" spans="1:12" x14ac:dyDescent="0.25">
      <c r="A25" s="82">
        <v>1984</v>
      </c>
      <c r="B25" s="79">
        <v>106290.7</v>
      </c>
      <c r="C25" s="79">
        <v>61654.8</v>
      </c>
      <c r="D25" s="79">
        <v>44635.9</v>
      </c>
      <c r="G25" s="82">
        <v>1984</v>
      </c>
      <c r="H25" s="68">
        <v>81515885</v>
      </c>
      <c r="I25" s="68">
        <v>81562640</v>
      </c>
      <c r="J25" s="86">
        <f t="shared" si="1"/>
        <v>0.75635319422711289</v>
      </c>
      <c r="K25" s="86">
        <f t="shared" si="2"/>
        <v>0.54725913727167241</v>
      </c>
      <c r="L25" s="87">
        <f t="shared" si="3"/>
        <v>0.65177619186830404</v>
      </c>
    </row>
    <row r="26" spans="1:12" x14ac:dyDescent="0.25">
      <c r="A26" s="82">
        <v>1985</v>
      </c>
      <c r="B26" s="79">
        <v>108822.5</v>
      </c>
      <c r="C26" s="79">
        <v>62658.2</v>
      </c>
      <c r="D26" s="79">
        <v>46164.3</v>
      </c>
      <c r="G26" s="82">
        <v>1985</v>
      </c>
      <c r="H26" s="68">
        <v>82395288</v>
      </c>
      <c r="I26" s="68">
        <v>82347540</v>
      </c>
      <c r="J26" s="86">
        <f t="shared" si="1"/>
        <v>0.76045853495894089</v>
      </c>
      <c r="K26" s="86">
        <f t="shared" si="2"/>
        <v>0.5606032675657342</v>
      </c>
      <c r="L26" s="87">
        <f t="shared" si="3"/>
        <v>0.6605598636439578</v>
      </c>
    </row>
    <row r="27" spans="1:12" x14ac:dyDescent="0.25">
      <c r="A27" s="82">
        <v>1986</v>
      </c>
      <c r="B27" s="79">
        <v>111029.6</v>
      </c>
      <c r="C27" s="79">
        <v>63444.800000000003</v>
      </c>
      <c r="D27" s="79">
        <v>47584.800000000003</v>
      </c>
      <c r="G27" s="82">
        <v>1986</v>
      </c>
      <c r="H27" s="68">
        <v>83227334</v>
      </c>
      <c r="I27" s="68">
        <v>83073169</v>
      </c>
      <c r="J27" s="86">
        <f t="shared" si="1"/>
        <v>0.76230724872191624</v>
      </c>
      <c r="K27" s="86">
        <f t="shared" si="2"/>
        <v>0.57280588393106802</v>
      </c>
      <c r="L27" s="87">
        <f t="shared" si="3"/>
        <v>0.66764440273520997</v>
      </c>
    </row>
    <row r="28" spans="1:12" x14ac:dyDescent="0.25">
      <c r="A28" s="82">
        <v>1987</v>
      </c>
      <c r="B28" s="79">
        <v>113199.9</v>
      </c>
      <c r="C28" s="79">
        <v>64217.2</v>
      </c>
      <c r="D28" s="79">
        <v>48982.7</v>
      </c>
      <c r="G28" s="82">
        <v>1987</v>
      </c>
      <c r="H28" s="68">
        <v>83933326</v>
      </c>
      <c r="I28" s="68">
        <v>83675175</v>
      </c>
      <c r="J28" s="86">
        <f t="shared" si="1"/>
        <v>0.76509776343189351</v>
      </c>
      <c r="K28" s="86">
        <f t="shared" si="2"/>
        <v>0.58539106730281709</v>
      </c>
      <c r="L28" s="87">
        <f t="shared" si="3"/>
        <v>0.67538280770138259</v>
      </c>
    </row>
    <row r="29" spans="1:12" x14ac:dyDescent="0.25">
      <c r="A29" s="82">
        <v>1988</v>
      </c>
      <c r="B29" s="79">
        <v>115296.6</v>
      </c>
      <c r="C29" s="79">
        <v>65012</v>
      </c>
      <c r="D29" s="79">
        <v>50284.6</v>
      </c>
      <c r="G29" s="82">
        <v>1988</v>
      </c>
      <c r="H29" s="68">
        <v>84577569</v>
      </c>
      <c r="I29" s="68">
        <v>84211776</v>
      </c>
      <c r="J29" s="86">
        <f t="shared" si="1"/>
        <v>0.76866716280294134</v>
      </c>
      <c r="K29" s="86">
        <f t="shared" si="2"/>
        <v>0.59712076372786627</v>
      </c>
      <c r="L29" s="87">
        <f t="shared" si="3"/>
        <v>0.68307984724983672</v>
      </c>
    </row>
    <row r="30" spans="1:12" x14ac:dyDescent="0.25">
      <c r="A30" s="82">
        <v>1989</v>
      </c>
      <c r="B30" s="79">
        <v>117511.4</v>
      </c>
      <c r="C30" s="79">
        <v>65894.600000000006</v>
      </c>
      <c r="D30" s="79">
        <v>51616.800000000003</v>
      </c>
      <c r="G30" s="82">
        <v>1989</v>
      </c>
      <c r="H30" s="68">
        <v>85243166</v>
      </c>
      <c r="I30" s="68">
        <v>84766989</v>
      </c>
      <c r="J30" s="86">
        <f t="shared" si="1"/>
        <v>0.77301915323041859</v>
      </c>
      <c r="K30" s="86">
        <f t="shared" si="2"/>
        <v>0.60892572225256225</v>
      </c>
      <c r="L30" s="87">
        <f t="shared" si="3"/>
        <v>0.69120224024264909</v>
      </c>
    </row>
    <row r="31" spans="1:12" x14ac:dyDescent="0.25">
      <c r="A31" s="82">
        <v>1990</v>
      </c>
      <c r="B31" s="79">
        <v>119445.4</v>
      </c>
      <c r="C31" s="79">
        <v>66669.7</v>
      </c>
      <c r="D31" s="79">
        <v>52775.7</v>
      </c>
      <c r="G31" s="82">
        <v>1990</v>
      </c>
      <c r="H31" s="68">
        <v>85894873</v>
      </c>
      <c r="I31" s="68">
        <v>85429945</v>
      </c>
      <c r="J31" s="86">
        <f t="shared" si="1"/>
        <v>0.77617787501705715</v>
      </c>
      <c r="K31" s="86">
        <f t="shared" si="2"/>
        <v>0.61776581970174504</v>
      </c>
      <c r="L31" s="87">
        <f t="shared" si="3"/>
        <v>0.69718679053258936</v>
      </c>
    </row>
    <row r="32" spans="1:12" x14ac:dyDescent="0.25">
      <c r="A32" s="82">
        <v>1991</v>
      </c>
      <c r="B32" s="79">
        <v>120716.3</v>
      </c>
      <c r="C32" s="79">
        <v>67058.7</v>
      </c>
      <c r="D32" s="79">
        <v>53657.599999999999</v>
      </c>
      <c r="G32" s="82">
        <v>1991</v>
      </c>
      <c r="H32" s="68">
        <v>86610619</v>
      </c>
      <c r="I32" s="68">
        <v>86177339</v>
      </c>
      <c r="J32" s="86">
        <f t="shared" si="1"/>
        <v>0.77425494441969056</v>
      </c>
      <c r="K32" s="86">
        <f t="shared" si="2"/>
        <v>0.62264164364601693</v>
      </c>
      <c r="L32" s="87">
        <f t="shared" si="3"/>
        <v>0.6986383854365591</v>
      </c>
    </row>
    <row r="33" spans="1:12" x14ac:dyDescent="0.25">
      <c r="A33" s="82">
        <v>1992</v>
      </c>
      <c r="B33" s="79">
        <v>121934.5</v>
      </c>
      <c r="C33" s="79">
        <v>67428.600000000006</v>
      </c>
      <c r="D33" s="79">
        <v>54505.9</v>
      </c>
      <c r="G33" s="82">
        <v>1992</v>
      </c>
      <c r="H33" s="68">
        <v>87416915</v>
      </c>
      <c r="I33" s="68">
        <v>87021978</v>
      </c>
      <c r="J33" s="86">
        <f t="shared" si="1"/>
        <v>0.7713449965604483</v>
      </c>
      <c r="K33" s="86">
        <f t="shared" si="2"/>
        <v>0.62634636964928558</v>
      </c>
      <c r="L33" s="87">
        <f t="shared" si="3"/>
        <v>0.69900982460373673</v>
      </c>
    </row>
    <row r="34" spans="1:12" x14ac:dyDescent="0.25">
      <c r="A34" s="82">
        <v>1993</v>
      </c>
      <c r="B34" s="79">
        <v>123333.4</v>
      </c>
      <c r="C34" s="79">
        <v>67948.800000000003</v>
      </c>
      <c r="D34" s="79">
        <v>55384.6</v>
      </c>
      <c r="G34" s="82">
        <v>1993</v>
      </c>
      <c r="H34" s="68">
        <v>88284733</v>
      </c>
      <c r="I34" s="68">
        <v>87936749</v>
      </c>
      <c r="J34" s="86">
        <f t="shared" si="1"/>
        <v>0.76965515657163508</v>
      </c>
      <c r="K34" s="86">
        <f t="shared" si="2"/>
        <v>0.62982314708950637</v>
      </c>
      <c r="L34" s="87">
        <f t="shared" si="3"/>
        <v>0.699877214742752</v>
      </c>
    </row>
    <row r="35" spans="1:12" x14ac:dyDescent="0.25">
      <c r="A35" s="82">
        <v>1994</v>
      </c>
      <c r="B35" s="79">
        <v>125087.9</v>
      </c>
      <c r="C35" s="79">
        <v>68651.5</v>
      </c>
      <c r="D35" s="79">
        <v>56436.4</v>
      </c>
      <c r="G35" s="82">
        <v>1994</v>
      </c>
      <c r="H35" s="68">
        <v>89256218</v>
      </c>
      <c r="I35" s="68">
        <v>88936988</v>
      </c>
      <c r="J35" s="86">
        <f t="shared" si="1"/>
        <v>0.76915089545918247</v>
      </c>
      <c r="K35" s="86">
        <f t="shared" si="2"/>
        <v>0.63456612675032353</v>
      </c>
      <c r="L35" s="87">
        <f t="shared" si="3"/>
        <v>0.70197906422986744</v>
      </c>
    </row>
    <row r="36" spans="1:12" x14ac:dyDescent="0.25">
      <c r="A36" s="82">
        <v>1995</v>
      </c>
      <c r="B36" s="79">
        <v>127062.2</v>
      </c>
      <c r="C36" s="79">
        <v>69451.7</v>
      </c>
      <c r="D36" s="79">
        <v>57610.5</v>
      </c>
      <c r="G36" s="82">
        <v>1995</v>
      </c>
      <c r="H36" s="68">
        <v>90268562</v>
      </c>
      <c r="I36" s="68">
        <v>89982931</v>
      </c>
      <c r="J36" s="86">
        <f t="shared" si="1"/>
        <v>0.7693896796539198</v>
      </c>
      <c r="K36" s="86">
        <f t="shared" si="2"/>
        <v>0.6402380913775747</v>
      </c>
      <c r="L36" s="87">
        <f t="shared" si="3"/>
        <v>0.70491621392561776</v>
      </c>
    </row>
    <row r="37" spans="1:12" x14ac:dyDescent="0.25">
      <c r="A37" s="82">
        <v>1996</v>
      </c>
      <c r="B37" s="79">
        <v>129079.8</v>
      </c>
      <c r="C37" s="79">
        <v>70257.100000000006</v>
      </c>
      <c r="D37" s="79">
        <v>58822.7</v>
      </c>
      <c r="G37" s="82">
        <v>1996</v>
      </c>
      <c r="H37" s="68">
        <v>91344118</v>
      </c>
      <c r="I37" s="68">
        <v>91067347</v>
      </c>
      <c r="J37" s="86">
        <f t="shared" si="1"/>
        <v>0.76914750000651388</v>
      </c>
      <c r="K37" s="86">
        <f t="shared" si="2"/>
        <v>0.64592526232261938</v>
      </c>
      <c r="L37" s="87">
        <f t="shared" si="3"/>
        <v>0.70762986306809172</v>
      </c>
    </row>
    <row r="38" spans="1:12" x14ac:dyDescent="0.25">
      <c r="A38" s="82">
        <v>1997</v>
      </c>
      <c r="B38" s="79">
        <v>131145</v>
      </c>
      <c r="C38" s="79">
        <v>71100.399999999994</v>
      </c>
      <c r="D38" s="79">
        <v>60044.6</v>
      </c>
      <c r="G38" s="82">
        <v>1997</v>
      </c>
      <c r="H38" s="68">
        <v>92477676</v>
      </c>
      <c r="I38" s="68">
        <v>92183009</v>
      </c>
      <c r="J38" s="86">
        <f t="shared" si="1"/>
        <v>0.7688385248781554</v>
      </c>
      <c r="K38" s="86">
        <f t="shared" si="2"/>
        <v>0.65136298599235354</v>
      </c>
      <c r="L38" s="87">
        <f t="shared" si="3"/>
        <v>0.71019448454878198</v>
      </c>
    </row>
    <row r="39" spans="1:12" x14ac:dyDescent="0.25">
      <c r="A39" s="82">
        <v>1998</v>
      </c>
      <c r="B39" s="79">
        <v>133378.5</v>
      </c>
      <c r="C39" s="79">
        <v>72023.8</v>
      </c>
      <c r="D39" s="79">
        <v>61354.7</v>
      </c>
      <c r="G39" s="82">
        <v>1998</v>
      </c>
      <c r="H39" s="68">
        <v>93619812</v>
      </c>
      <c r="I39" s="68">
        <v>93311306</v>
      </c>
      <c r="J39" s="86">
        <f t="shared" si="1"/>
        <v>0.76932220286876885</v>
      </c>
      <c r="K39" s="86">
        <f t="shared" si="2"/>
        <v>0.65752696677506584</v>
      </c>
      <c r="L39" s="87">
        <f t="shared" si="3"/>
        <v>0.71351683672057209</v>
      </c>
    </row>
    <row r="40" spans="1:12" x14ac:dyDescent="0.25">
      <c r="A40" s="82">
        <v>1999</v>
      </c>
      <c r="B40" s="79">
        <v>135749</v>
      </c>
      <c r="C40" s="79">
        <v>73020.2</v>
      </c>
      <c r="D40" s="79">
        <v>62728.800000000003</v>
      </c>
      <c r="G40" s="82">
        <v>1999</v>
      </c>
      <c r="H40" s="68">
        <v>94759304</v>
      </c>
      <c r="I40" s="68">
        <v>94451063</v>
      </c>
      <c r="J40" s="86">
        <f t="shared" si="1"/>
        <v>0.7705860735321568</v>
      </c>
      <c r="K40" s="86">
        <f t="shared" si="2"/>
        <v>0.66414075191509492</v>
      </c>
      <c r="L40" s="87">
        <f t="shared" si="3"/>
        <v>0.71745011730778996</v>
      </c>
    </row>
    <row r="41" spans="1:12" x14ac:dyDescent="0.25">
      <c r="A41" s="82">
        <v>2000</v>
      </c>
      <c r="B41" s="79">
        <v>138047.79999999999</v>
      </c>
      <c r="C41" s="79">
        <v>73982.899999999994</v>
      </c>
      <c r="D41" s="79">
        <v>64064.9</v>
      </c>
      <c r="G41" s="82">
        <v>2000</v>
      </c>
      <c r="H41" s="68">
        <v>96057333</v>
      </c>
      <c r="I41" s="68">
        <v>95570707</v>
      </c>
      <c r="J41" s="86">
        <f t="shared" si="1"/>
        <v>0.77019523329884665</v>
      </c>
      <c r="K41" s="86">
        <f t="shared" si="2"/>
        <v>0.67034033765178691</v>
      </c>
      <c r="L41" s="87">
        <f t="shared" si="3"/>
        <v>0.72039457273580632</v>
      </c>
    </row>
    <row r="42" spans="1:12" x14ac:dyDescent="0.25">
      <c r="A42" s="82">
        <v>2001</v>
      </c>
      <c r="B42" s="79">
        <v>140017</v>
      </c>
      <c r="C42" s="79">
        <v>74783</v>
      </c>
      <c r="D42" s="79">
        <v>65234</v>
      </c>
      <c r="G42" s="82">
        <v>2001</v>
      </c>
      <c r="H42" s="68">
        <v>97270023</v>
      </c>
      <c r="I42" s="68">
        <v>96687407</v>
      </c>
      <c r="J42" s="86">
        <f t="shared" si="1"/>
        <v>0.76881857013645405</v>
      </c>
      <c r="K42" s="86">
        <f t="shared" si="2"/>
        <v>0.67468972458843579</v>
      </c>
      <c r="L42" s="87">
        <f t="shared" si="3"/>
        <v>0.72189552109449995</v>
      </c>
    </row>
    <row r="43" spans="1:12" x14ac:dyDescent="0.25">
      <c r="A43" s="82">
        <v>2002</v>
      </c>
      <c r="B43" s="79">
        <v>141292.4</v>
      </c>
      <c r="C43" s="79">
        <v>75240.3</v>
      </c>
      <c r="D43" s="79">
        <v>66052.100000000006</v>
      </c>
      <c r="G43" s="82">
        <v>2002</v>
      </c>
      <c r="H43" s="68">
        <v>98337360</v>
      </c>
      <c r="I43" s="68">
        <v>97750265</v>
      </c>
      <c r="J43" s="86">
        <f t="shared" si="1"/>
        <v>0.76512426203021922</v>
      </c>
      <c r="K43" s="86">
        <f t="shared" si="2"/>
        <v>0.67572297630088274</v>
      </c>
      <c r="L43" s="87">
        <f t="shared" si="3"/>
        <v>0.72055745486233524</v>
      </c>
    </row>
    <row r="44" spans="1:12" x14ac:dyDescent="0.25">
      <c r="A44" s="82">
        <v>2003</v>
      </c>
      <c r="B44" s="79">
        <v>142410.6</v>
      </c>
      <c r="C44" s="79">
        <v>75644.899999999994</v>
      </c>
      <c r="D44" s="79">
        <v>66765.7</v>
      </c>
      <c r="G44" s="82">
        <v>2003</v>
      </c>
      <c r="H44" s="68">
        <v>99587961</v>
      </c>
      <c r="I44" s="68">
        <v>98981591</v>
      </c>
      <c r="J44" s="86">
        <f t="shared" si="1"/>
        <v>0.75957876072992392</v>
      </c>
      <c r="K44" s="86">
        <f t="shared" si="2"/>
        <v>0.67452643795147726</v>
      </c>
      <c r="L44" s="87">
        <f t="shared" si="3"/>
        <v>0.71718246108547379</v>
      </c>
    </row>
    <row r="45" spans="1:12" x14ac:dyDescent="0.25">
      <c r="A45" s="83">
        <v>2004</v>
      </c>
      <c r="B45" s="79">
        <v>143799.29999999999</v>
      </c>
      <c r="C45" s="79">
        <v>76241.899999999994</v>
      </c>
      <c r="D45" s="79">
        <v>67557.399999999994</v>
      </c>
      <c r="G45" s="83">
        <v>2004</v>
      </c>
      <c r="H45" s="68">
        <v>100956463</v>
      </c>
      <c r="I45" s="68">
        <v>100265685</v>
      </c>
      <c r="J45" s="86">
        <f t="shared" si="1"/>
        <v>0.75519583129611023</v>
      </c>
      <c r="K45" s="86">
        <f t="shared" si="2"/>
        <v>0.67378385735857682</v>
      </c>
      <c r="L45" s="87">
        <f t="shared" si="3"/>
        <v>0.71462958441334201</v>
      </c>
    </row>
    <row r="46" spans="1:12" x14ac:dyDescent="0.25">
      <c r="A46" s="83">
        <v>2005</v>
      </c>
      <c r="B46" s="79">
        <v>145480.29999999999</v>
      </c>
      <c r="C46" s="79">
        <v>76998.600000000006</v>
      </c>
      <c r="D46" s="79">
        <v>68481.7</v>
      </c>
      <c r="G46" s="83">
        <v>2005</v>
      </c>
      <c r="H46" s="68">
        <v>102316589</v>
      </c>
      <c r="I46" s="68">
        <v>101569247</v>
      </c>
      <c r="J46" s="86">
        <f t="shared" si="1"/>
        <v>0.75255245266239279</v>
      </c>
      <c r="K46" s="86">
        <f t="shared" si="2"/>
        <v>0.6742365629628031</v>
      </c>
      <c r="L46" s="87">
        <f t="shared" si="3"/>
        <v>0.71353804096523898</v>
      </c>
    </row>
    <row r="47" spans="1:12" x14ac:dyDescent="0.25">
      <c r="A47" s="83">
        <v>2006</v>
      </c>
      <c r="B47" s="79">
        <v>147237.4</v>
      </c>
      <c r="C47" s="79">
        <v>77779.399999999994</v>
      </c>
      <c r="D47" s="79">
        <v>69458</v>
      </c>
      <c r="G47" s="83">
        <v>2006</v>
      </c>
      <c r="H47" s="68">
        <v>103616831</v>
      </c>
      <c r="I47" s="68">
        <v>102817752</v>
      </c>
      <c r="J47" s="86">
        <f t="shared" si="1"/>
        <v>0.75064445852431061</v>
      </c>
      <c r="K47" s="86">
        <f t="shared" si="2"/>
        <v>0.67554482225987589</v>
      </c>
      <c r="L47" s="87">
        <f t="shared" si="3"/>
        <v>0.71323999041381547</v>
      </c>
    </row>
    <row r="48" spans="1:12" x14ac:dyDescent="0.25">
      <c r="A48" s="83">
        <v>2007</v>
      </c>
      <c r="B48" s="79">
        <v>148835.79999999999</v>
      </c>
      <c r="C48" s="79">
        <v>78498.2</v>
      </c>
      <c r="D48" s="79">
        <v>70337.600000000006</v>
      </c>
      <c r="G48" s="83">
        <v>2007</v>
      </c>
      <c r="H48" s="68">
        <v>104809293</v>
      </c>
      <c r="I48" s="68">
        <v>103966987</v>
      </c>
      <c r="J48" s="86">
        <f t="shared" si="1"/>
        <v>0.74896221273050667</v>
      </c>
      <c r="K48" s="86">
        <f t="shared" si="2"/>
        <v>0.67653783214858387</v>
      </c>
      <c r="L48" s="87">
        <f t="shared" si="3"/>
        <v>0.71289612019143167</v>
      </c>
    </row>
    <row r="49" spans="1:12" x14ac:dyDescent="0.25">
      <c r="A49" s="83">
        <v>2008</v>
      </c>
      <c r="B49" s="79">
        <v>149836.5</v>
      </c>
      <c r="C49" s="79">
        <v>78873.399999999994</v>
      </c>
      <c r="D49" s="79">
        <v>70963.100000000006</v>
      </c>
      <c r="G49" s="83">
        <v>2008</v>
      </c>
      <c r="H49" s="68">
        <v>105886519</v>
      </c>
      <c r="I49" s="68">
        <v>104995455</v>
      </c>
      <c r="J49" s="86">
        <f t="shared" si="1"/>
        <v>0.74488613607176946</v>
      </c>
      <c r="K49" s="86">
        <f t="shared" si="2"/>
        <v>0.67586830306130874</v>
      </c>
      <c r="L49" s="87">
        <f t="shared" si="3"/>
        <v>0.71052303408351059</v>
      </c>
    </row>
    <row r="50" spans="1:12" x14ac:dyDescent="0.25">
      <c r="A50" s="83">
        <v>2009</v>
      </c>
      <c r="B50" s="79">
        <v>149475</v>
      </c>
      <c r="C50" s="79">
        <v>78472.800000000003</v>
      </c>
      <c r="D50" s="79">
        <v>71002.2</v>
      </c>
      <c r="G50" s="83">
        <v>2009</v>
      </c>
      <c r="H50" s="68">
        <v>106673552</v>
      </c>
      <c r="I50" s="68">
        <v>105711703</v>
      </c>
      <c r="J50" s="86">
        <f t="shared" si="1"/>
        <v>0.7356350147597972</v>
      </c>
      <c r="K50" s="86">
        <f t="shared" si="2"/>
        <v>0.67165884178405488</v>
      </c>
      <c r="L50" s="87">
        <f t="shared" si="3"/>
        <v>0.70379179571576189</v>
      </c>
    </row>
    <row r="51" spans="1:12" x14ac:dyDescent="0.25">
      <c r="A51" s="83">
        <v>2010</v>
      </c>
      <c r="B51" s="79">
        <v>148748.79999999999</v>
      </c>
      <c r="C51" s="79">
        <v>77898.100000000006</v>
      </c>
      <c r="D51" s="79">
        <v>70850.7</v>
      </c>
      <c r="G51" s="83">
        <v>2010</v>
      </c>
      <c r="H51" s="68">
        <v>107443246</v>
      </c>
      <c r="I51" s="68">
        <v>106434331</v>
      </c>
      <c r="J51" s="86">
        <f t="shared" si="1"/>
        <v>0.72501625648949586</v>
      </c>
      <c r="K51" s="86">
        <f t="shared" si="2"/>
        <v>0.66567525096766</v>
      </c>
      <c r="L51" s="87">
        <f t="shared" si="3"/>
        <v>0.69548571704643913</v>
      </c>
    </row>
    <row r="52" spans="1:12" x14ac:dyDescent="0.25">
      <c r="A52" s="83">
        <v>2011</v>
      </c>
      <c r="B52" s="79">
        <v>148629.29999999999</v>
      </c>
      <c r="C52" s="79">
        <v>77687.199999999997</v>
      </c>
      <c r="D52" s="79">
        <v>70942.100000000006</v>
      </c>
      <c r="G52" s="83">
        <v>2011</v>
      </c>
      <c r="H52" s="68">
        <v>108210225</v>
      </c>
      <c r="I52" s="68">
        <v>107157836</v>
      </c>
      <c r="J52" s="86">
        <f t="shared" si="1"/>
        <v>0.71792845823950557</v>
      </c>
      <c r="K52" s="86">
        <f t="shared" si="2"/>
        <v>0.66203371258822363</v>
      </c>
      <c r="L52" s="87">
        <f t="shared" si="3"/>
        <v>0.69011764933891473</v>
      </c>
    </row>
    <row r="53" spans="1:12" x14ac:dyDescent="0.25">
      <c r="A53" s="83">
        <v>2012</v>
      </c>
      <c r="B53" s="79">
        <v>149957.37299999999</v>
      </c>
      <c r="C53" s="79">
        <v>78148.601999999999</v>
      </c>
      <c r="D53" s="79">
        <v>71808.771999999997</v>
      </c>
      <c r="G53" s="83">
        <v>2012</v>
      </c>
      <c r="H53" s="68">
        <v>108797159</v>
      </c>
      <c r="I53" s="68">
        <v>107724301</v>
      </c>
      <c r="J53" s="86">
        <f t="shared" si="1"/>
        <v>0.71829634816107657</v>
      </c>
      <c r="K53" s="86">
        <f t="shared" si="2"/>
        <v>0.66659770667715912</v>
      </c>
      <c r="L53" s="87">
        <f t="shared" si="3"/>
        <v>0.6925751101068689</v>
      </c>
    </row>
    <row r="54" spans="1:12" x14ac:dyDescent="0.25">
      <c r="A54" s="83">
        <v>2013</v>
      </c>
      <c r="B54" s="79">
        <v>150466.921</v>
      </c>
      <c r="C54" s="79">
        <v>78188.774999999994</v>
      </c>
      <c r="D54" s="79">
        <v>72278.146999999997</v>
      </c>
      <c r="G54" s="83">
        <v>2013</v>
      </c>
      <c r="H54" s="68">
        <v>109307438</v>
      </c>
      <c r="I54" s="68">
        <v>108186806</v>
      </c>
      <c r="J54" s="86">
        <f t="shared" si="1"/>
        <v>0.71531065433991781</v>
      </c>
      <c r="K54" s="86">
        <f t="shared" si="2"/>
        <v>0.66808652249147649</v>
      </c>
      <c r="L54" s="87">
        <f t="shared" si="3"/>
        <v>0.69182024881541238</v>
      </c>
    </row>
    <row r="57" spans="1:12" ht="15.75" x14ac:dyDescent="0.25">
      <c r="A57" s="251" t="s">
        <v>742</v>
      </c>
      <c r="B57" s="32"/>
      <c r="C57" s="32"/>
      <c r="D57" s="32"/>
      <c r="E57" s="32"/>
      <c r="F57" s="32"/>
      <c r="G57" s="32"/>
      <c r="H57" s="32"/>
    </row>
    <row r="58" spans="1:12" ht="15.75" x14ac:dyDescent="0.25">
      <c r="A58" s="251"/>
      <c r="B58" s="32"/>
      <c r="C58" s="32"/>
      <c r="D58" s="32"/>
      <c r="E58" s="32"/>
      <c r="F58" s="32"/>
      <c r="G58" s="32"/>
      <c r="H58" s="250"/>
    </row>
    <row r="59" spans="1:12" x14ac:dyDescent="0.25">
      <c r="A59" s="56" t="s">
        <v>743</v>
      </c>
      <c r="B59" s="56"/>
      <c r="C59" s="56"/>
      <c r="D59" s="32"/>
      <c r="E59" s="32"/>
      <c r="F59" s="32"/>
      <c r="G59" s="32"/>
      <c r="H59" s="32"/>
    </row>
    <row r="60" spans="1:12" x14ac:dyDescent="0.25">
      <c r="A60" s="56" t="s">
        <v>740</v>
      </c>
      <c r="B60" s="56"/>
      <c r="C60" s="56"/>
      <c r="D60" s="32"/>
      <c r="E60" s="32"/>
      <c r="F60" s="32"/>
      <c r="G60" s="32"/>
      <c r="H60" s="32"/>
    </row>
    <row r="61" spans="1:12" x14ac:dyDescent="0.25">
      <c r="A61" s="56"/>
      <c r="B61" s="56"/>
      <c r="C61" s="56"/>
      <c r="D61" s="32"/>
      <c r="E61" s="32"/>
      <c r="F61" s="32"/>
      <c r="G61" s="32"/>
      <c r="H61" s="32"/>
    </row>
    <row r="62" spans="1:12" x14ac:dyDescent="0.25">
      <c r="A62" s="32"/>
      <c r="B62" s="32"/>
      <c r="C62" s="32"/>
      <c r="D62" s="32"/>
      <c r="E62" s="32"/>
      <c r="F62" s="32"/>
      <c r="G62" s="32"/>
    </row>
    <row r="63" spans="1:12" x14ac:dyDescent="0.25">
      <c r="A63" s="254"/>
      <c r="B63" s="32"/>
      <c r="C63" s="32"/>
      <c r="D63" s="32"/>
      <c r="E63" s="32"/>
      <c r="F63" s="32"/>
      <c r="G63" s="32"/>
    </row>
    <row r="64" spans="1:12" x14ac:dyDescent="0.25">
      <c r="A64" s="254"/>
      <c r="B64" s="32"/>
      <c r="C64" s="32"/>
      <c r="D64" s="32"/>
      <c r="E64" s="32"/>
      <c r="F64" s="32"/>
      <c r="G64" s="32"/>
    </row>
    <row r="65" spans="1:7" x14ac:dyDescent="0.25">
      <c r="A65" s="246"/>
      <c r="B65" s="32"/>
      <c r="C65" s="32"/>
      <c r="D65" s="32"/>
      <c r="E65" s="32"/>
      <c r="F65" s="32"/>
      <c r="G65" s="32"/>
    </row>
    <row r="66" spans="1:7" x14ac:dyDescent="0.25">
      <c r="A66" s="32"/>
      <c r="B66" s="32"/>
      <c r="C66" s="32"/>
      <c r="D66" s="32"/>
      <c r="E66" s="32"/>
      <c r="F66" s="32"/>
      <c r="G66" s="32"/>
    </row>
    <row r="67" spans="1:7" x14ac:dyDescent="0.25">
      <c r="A67" s="32"/>
      <c r="B67" s="32"/>
      <c r="C67" s="32"/>
      <c r="D67" s="32"/>
      <c r="E67" s="32"/>
      <c r="F67" s="32"/>
      <c r="G67" s="32"/>
    </row>
    <row r="68" spans="1:7" x14ac:dyDescent="0.25">
      <c r="A68" s="32"/>
      <c r="B68" s="32"/>
      <c r="C68" s="32"/>
      <c r="D68" s="32"/>
      <c r="E68" s="32"/>
      <c r="F68" s="32"/>
      <c r="G68" s="32"/>
    </row>
    <row r="69" spans="1:7" x14ac:dyDescent="0.25">
      <c r="A69" s="255"/>
      <c r="B69" s="32"/>
      <c r="C69" s="32"/>
      <c r="D69" s="32"/>
      <c r="E69" s="32"/>
      <c r="F69" s="32"/>
      <c r="G69" s="32"/>
    </row>
    <row r="70" spans="1:7" x14ac:dyDescent="0.25">
      <c r="A70" s="253"/>
      <c r="B70" s="32"/>
      <c r="C70" s="32"/>
      <c r="D70" s="32"/>
      <c r="E70" s="32"/>
      <c r="F70" s="32"/>
      <c r="G70" s="32"/>
    </row>
    <row r="71" spans="1:7" x14ac:dyDescent="0.25">
      <c r="A71" s="32"/>
      <c r="B71" s="32"/>
      <c r="C71" s="32"/>
      <c r="D71" s="32"/>
      <c r="E71" s="32"/>
      <c r="F71" s="32"/>
      <c r="G71" s="32"/>
    </row>
  </sheetData>
  <mergeCells count="6">
    <mergeCell ref="A6:D7"/>
    <mergeCell ref="H9:I9"/>
    <mergeCell ref="J9:L9"/>
    <mergeCell ref="G6:L7"/>
    <mergeCell ref="H8:I8"/>
    <mergeCell ref="J8:L8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G12" sqref="G12"/>
    </sheetView>
  </sheetViews>
  <sheetFormatPr defaultColWidth="8.85546875" defaultRowHeight="15" x14ac:dyDescent="0.25"/>
  <cols>
    <col min="2" max="2" width="11.28515625" customWidth="1"/>
    <col min="3" max="3" width="12.42578125" customWidth="1"/>
    <col min="5" max="5" width="10.42578125" customWidth="1"/>
    <col min="6" max="6" width="11.42578125" customWidth="1"/>
    <col min="7" max="7" width="11" customWidth="1"/>
    <col min="11" max="11" width="11" customWidth="1"/>
    <col min="12" max="12" width="13" customWidth="1"/>
    <col min="14" max="14" width="11.7109375" customWidth="1"/>
    <col min="15" max="15" width="10.7109375" customWidth="1"/>
    <col min="16" max="16" width="11.7109375" customWidth="1"/>
  </cols>
  <sheetData>
    <row r="1" spans="1:16" s="56" customFormat="1" ht="15.75" x14ac:dyDescent="0.25">
      <c r="A1" s="2" t="s">
        <v>611</v>
      </c>
    </row>
    <row r="2" spans="1:16" s="56" customFormat="1" x14ac:dyDescent="0.25"/>
    <row r="3" spans="1:16" s="56" customFormat="1" ht="18.75" x14ac:dyDescent="0.3">
      <c r="A3" s="27" t="s">
        <v>141</v>
      </c>
      <c r="B3" s="28" t="s">
        <v>142</v>
      </c>
      <c r="C3" s="28"/>
    </row>
    <row r="4" spans="1:16" s="56" customFormat="1" x14ac:dyDescent="0.25"/>
    <row r="5" spans="1:16" s="56" customFormat="1" x14ac:dyDescent="0.25"/>
    <row r="6" spans="1:16" x14ac:dyDescent="0.25">
      <c r="A6" s="378" t="s">
        <v>612</v>
      </c>
      <c r="B6" s="378"/>
      <c r="C6" s="378"/>
      <c r="D6" s="378"/>
      <c r="E6" s="378"/>
      <c r="F6" s="378"/>
      <c r="G6" s="378"/>
      <c r="H6" s="56"/>
      <c r="I6" s="56"/>
      <c r="J6" s="378" t="s">
        <v>566</v>
      </c>
      <c r="K6" s="378"/>
      <c r="L6" s="378"/>
      <c r="M6" s="378"/>
      <c r="N6" s="378"/>
      <c r="O6" s="378"/>
      <c r="P6" s="378"/>
    </row>
    <row r="7" spans="1:16" x14ac:dyDescent="0.25">
      <c r="A7" s="378"/>
      <c r="B7" s="378"/>
      <c r="C7" s="378"/>
      <c r="D7" s="378"/>
      <c r="E7" s="378"/>
      <c r="F7" s="378"/>
      <c r="G7" s="378"/>
      <c r="H7" s="56"/>
      <c r="I7" s="56"/>
      <c r="J7" s="378"/>
      <c r="K7" s="378"/>
      <c r="L7" s="378"/>
      <c r="M7" s="378"/>
      <c r="N7" s="378"/>
      <c r="O7" s="378"/>
      <c r="P7" s="378"/>
    </row>
    <row r="8" spans="1:16" ht="45" x14ac:dyDescent="0.25">
      <c r="A8" s="292" t="s">
        <v>29</v>
      </c>
      <c r="B8" s="292" t="s">
        <v>253</v>
      </c>
      <c r="C8" s="292" t="s">
        <v>516</v>
      </c>
      <c r="D8" s="292" t="s">
        <v>254</v>
      </c>
      <c r="E8" s="292" t="s">
        <v>517</v>
      </c>
      <c r="F8" s="292" t="s">
        <v>255</v>
      </c>
      <c r="G8" s="292" t="s">
        <v>518</v>
      </c>
      <c r="H8" s="56"/>
      <c r="I8" s="56"/>
      <c r="J8" s="245" t="s">
        <v>29</v>
      </c>
      <c r="K8" s="292" t="s">
        <v>253</v>
      </c>
      <c r="L8" s="292" t="s">
        <v>516</v>
      </c>
      <c r="M8" s="292" t="s">
        <v>254</v>
      </c>
      <c r="N8" s="292" t="s">
        <v>517</v>
      </c>
      <c r="O8" s="292" t="s">
        <v>255</v>
      </c>
      <c r="P8" s="292" t="s">
        <v>518</v>
      </c>
    </row>
    <row r="9" spans="1:16" x14ac:dyDescent="0.25">
      <c r="A9" s="179">
        <v>1986</v>
      </c>
      <c r="B9" s="171">
        <v>106800</v>
      </c>
      <c r="C9" s="180">
        <f t="shared" ref="C9:C25" si="0">B9/1000000</f>
        <v>0.10680000000000001</v>
      </c>
      <c r="D9" s="171">
        <v>494500</v>
      </c>
      <c r="E9" s="180">
        <f t="shared" ref="E9:E25" si="1">D9/1000000</f>
        <v>0.4945</v>
      </c>
      <c r="F9" s="171">
        <v>601300</v>
      </c>
      <c r="G9" s="103">
        <f t="shared" ref="G9:G25" si="2">F9/1000000</f>
        <v>0.60129999999999995</v>
      </c>
      <c r="H9" s="56"/>
      <c r="I9" s="56"/>
      <c r="J9" s="174">
        <v>1986</v>
      </c>
      <c r="K9" s="171">
        <v>395600</v>
      </c>
      <c r="L9" s="180">
        <f t="shared" ref="L9:L24" si="3">K9/1000000</f>
        <v>0.39560000000000001</v>
      </c>
      <c r="M9" s="171">
        <v>330000</v>
      </c>
      <c r="N9" s="180">
        <f t="shared" ref="N9:N24" si="4">M9/1000000</f>
        <v>0.33</v>
      </c>
      <c r="O9" s="171">
        <v>725600</v>
      </c>
      <c r="P9" s="184">
        <f t="shared" ref="P9:P24" si="5">O9/1000000</f>
        <v>0.72560000000000002</v>
      </c>
    </row>
    <row r="10" spans="1:16" x14ac:dyDescent="0.25">
      <c r="A10" s="179">
        <v>1988</v>
      </c>
      <c r="B10" s="171">
        <v>128100</v>
      </c>
      <c r="C10" s="180">
        <f t="shared" si="0"/>
        <v>0.12809999999999999</v>
      </c>
      <c r="D10" s="171">
        <v>578600</v>
      </c>
      <c r="E10" s="180">
        <f t="shared" si="1"/>
        <v>0.5786</v>
      </c>
      <c r="F10" s="171">
        <v>706700</v>
      </c>
      <c r="G10" s="103">
        <f t="shared" si="2"/>
        <v>0.70669999999999999</v>
      </c>
      <c r="H10" s="56"/>
      <c r="I10" s="56"/>
      <c r="J10" s="174">
        <v>1988</v>
      </c>
      <c r="K10" s="171">
        <v>454800</v>
      </c>
      <c r="L10" s="180">
        <f t="shared" si="3"/>
        <v>0.45479999999999998</v>
      </c>
      <c r="M10" s="171">
        <v>411800</v>
      </c>
      <c r="N10" s="180">
        <f t="shared" si="4"/>
        <v>0.4118</v>
      </c>
      <c r="O10" s="171">
        <v>866600</v>
      </c>
      <c r="P10" s="184">
        <f t="shared" si="5"/>
        <v>0.86660000000000004</v>
      </c>
    </row>
    <row r="11" spans="1:16" x14ac:dyDescent="0.25">
      <c r="A11" s="179">
        <v>1990</v>
      </c>
      <c r="B11" s="171">
        <v>146300</v>
      </c>
      <c r="C11" s="180">
        <f t="shared" si="0"/>
        <v>0.14630000000000001</v>
      </c>
      <c r="D11" s="171">
        <v>668500</v>
      </c>
      <c r="E11" s="180">
        <f t="shared" si="1"/>
        <v>0.66849999999999998</v>
      </c>
      <c r="F11" s="171">
        <v>814800</v>
      </c>
      <c r="G11" s="103">
        <f t="shared" si="2"/>
        <v>0.81479999999999997</v>
      </c>
      <c r="H11" s="56"/>
      <c r="I11" s="56"/>
      <c r="J11" s="174">
        <v>1990</v>
      </c>
      <c r="K11" s="171">
        <v>517900</v>
      </c>
      <c r="L11" s="180">
        <f t="shared" si="3"/>
        <v>0.51790000000000003</v>
      </c>
      <c r="M11" s="171">
        <v>513900</v>
      </c>
      <c r="N11" s="180">
        <f t="shared" si="4"/>
        <v>0.51390000000000002</v>
      </c>
      <c r="O11" s="171">
        <v>1031800</v>
      </c>
      <c r="P11" s="184">
        <f t="shared" si="5"/>
        <v>1.0318000000000001</v>
      </c>
    </row>
    <row r="12" spans="1:16" x14ac:dyDescent="0.25">
      <c r="A12" s="179">
        <v>1992</v>
      </c>
      <c r="B12" s="171">
        <v>177900</v>
      </c>
      <c r="C12" s="180">
        <f t="shared" si="0"/>
        <v>0.1779</v>
      </c>
      <c r="D12" s="171">
        <v>819600</v>
      </c>
      <c r="E12" s="180">
        <f t="shared" si="1"/>
        <v>0.8196</v>
      </c>
      <c r="F12" s="171">
        <v>997500</v>
      </c>
      <c r="G12" s="103">
        <f t="shared" si="2"/>
        <v>0.99750000000000005</v>
      </c>
      <c r="H12" s="56"/>
      <c r="I12" s="56"/>
      <c r="J12" s="174">
        <v>1992</v>
      </c>
      <c r="K12" s="171">
        <v>697800</v>
      </c>
      <c r="L12" s="180">
        <f t="shared" si="3"/>
        <v>0.69779999999999998</v>
      </c>
      <c r="M12" s="171">
        <v>726100</v>
      </c>
      <c r="N12" s="180">
        <f t="shared" si="4"/>
        <v>0.72609999999999997</v>
      </c>
      <c r="O12" s="171">
        <v>1423900</v>
      </c>
      <c r="P12" s="184">
        <f t="shared" si="5"/>
        <v>1.4238999999999999</v>
      </c>
    </row>
    <row r="13" spans="1:16" x14ac:dyDescent="0.25">
      <c r="A13" s="179">
        <v>1994</v>
      </c>
      <c r="B13" s="171">
        <v>211100</v>
      </c>
      <c r="C13" s="180">
        <f t="shared" si="0"/>
        <v>0.21110000000000001</v>
      </c>
      <c r="D13" s="171">
        <v>989300</v>
      </c>
      <c r="E13" s="180">
        <f t="shared" si="1"/>
        <v>0.98929999999999996</v>
      </c>
      <c r="F13" s="171">
        <v>1200400</v>
      </c>
      <c r="G13" s="103">
        <f t="shared" si="2"/>
        <v>1.2003999999999999</v>
      </c>
      <c r="H13" s="56"/>
      <c r="I13" s="56"/>
      <c r="J13" s="174">
        <v>1994</v>
      </c>
      <c r="K13" s="171">
        <v>885600</v>
      </c>
      <c r="L13" s="180">
        <f t="shared" si="3"/>
        <v>0.88560000000000005</v>
      </c>
      <c r="M13" s="171">
        <v>970400</v>
      </c>
      <c r="N13" s="180">
        <f t="shared" si="4"/>
        <v>0.97040000000000004</v>
      </c>
      <c r="O13" s="171">
        <v>1856000</v>
      </c>
      <c r="P13" s="184">
        <f t="shared" si="5"/>
        <v>1.8560000000000001</v>
      </c>
    </row>
    <row r="14" spans="1:16" x14ac:dyDescent="0.25">
      <c r="A14" s="179">
        <v>1996</v>
      </c>
      <c r="B14" s="171">
        <v>228400</v>
      </c>
      <c r="C14" s="180">
        <f t="shared" si="0"/>
        <v>0.22839999999999999</v>
      </c>
      <c r="D14" s="171">
        <v>1130600</v>
      </c>
      <c r="E14" s="180">
        <f t="shared" si="1"/>
        <v>1.1306</v>
      </c>
      <c r="F14" s="171">
        <v>1359000</v>
      </c>
      <c r="G14" s="103">
        <f t="shared" si="2"/>
        <v>1.359</v>
      </c>
      <c r="H14" s="56"/>
      <c r="I14" s="56"/>
      <c r="J14" s="174">
        <v>1996</v>
      </c>
      <c r="K14" s="171">
        <v>972100</v>
      </c>
      <c r="L14" s="180">
        <f t="shared" si="3"/>
        <v>0.97209999999999996</v>
      </c>
      <c r="M14" s="171">
        <v>1046600</v>
      </c>
      <c r="N14" s="180">
        <f t="shared" si="4"/>
        <v>1.0466</v>
      </c>
      <c r="O14" s="171">
        <v>2018700</v>
      </c>
      <c r="P14" s="184">
        <f t="shared" si="5"/>
        <v>2.0186999999999999</v>
      </c>
    </row>
    <row r="15" spans="1:16" x14ac:dyDescent="0.25">
      <c r="A15" s="179">
        <v>1998</v>
      </c>
      <c r="B15" s="171">
        <v>243700</v>
      </c>
      <c r="C15" s="180">
        <f t="shared" si="0"/>
        <v>0.2437</v>
      </c>
      <c r="D15" s="171">
        <v>1215300</v>
      </c>
      <c r="E15" s="180">
        <f t="shared" si="1"/>
        <v>1.2153</v>
      </c>
      <c r="F15" s="171">
        <v>1459000</v>
      </c>
      <c r="G15" s="103">
        <f t="shared" si="2"/>
        <v>1.4590000000000001</v>
      </c>
      <c r="H15" s="56"/>
      <c r="I15" s="56"/>
      <c r="J15" s="174">
        <v>1998</v>
      </c>
      <c r="K15" s="171">
        <v>1067200</v>
      </c>
      <c r="L15" s="180">
        <f t="shared" si="3"/>
        <v>1.0671999999999999</v>
      </c>
      <c r="M15" s="171">
        <v>1232600</v>
      </c>
      <c r="N15" s="180">
        <f t="shared" si="4"/>
        <v>1.2325999999999999</v>
      </c>
      <c r="O15" s="171">
        <v>2299800</v>
      </c>
      <c r="P15" s="184">
        <f t="shared" si="5"/>
        <v>2.2997999999999998</v>
      </c>
    </row>
    <row r="16" spans="1:16" x14ac:dyDescent="0.25">
      <c r="A16" s="179">
        <v>2000</v>
      </c>
      <c r="B16" s="171">
        <v>257601</v>
      </c>
      <c r="C16" s="180">
        <f t="shared" si="0"/>
        <v>0.25760100000000002</v>
      </c>
      <c r="D16" s="171">
        <v>1361157</v>
      </c>
      <c r="E16" s="180">
        <f t="shared" si="1"/>
        <v>1.361157</v>
      </c>
      <c r="F16" s="171">
        <v>1618758</v>
      </c>
      <c r="G16" s="103">
        <f t="shared" si="2"/>
        <v>1.6187579999999999</v>
      </c>
      <c r="H16" s="56"/>
      <c r="I16" s="56"/>
      <c r="J16" s="174">
        <v>2000</v>
      </c>
      <c r="K16" s="171">
        <v>1059769</v>
      </c>
      <c r="L16" s="180">
        <f t="shared" si="3"/>
        <v>1.059769</v>
      </c>
      <c r="M16" s="171">
        <v>1419469</v>
      </c>
      <c r="N16" s="180">
        <f t="shared" si="4"/>
        <v>1.4194690000000001</v>
      </c>
      <c r="O16" s="171">
        <v>2479238</v>
      </c>
      <c r="P16" s="184">
        <f t="shared" si="5"/>
        <v>2.4792380000000001</v>
      </c>
    </row>
    <row r="17" spans="1:16" x14ac:dyDescent="0.25">
      <c r="A17" s="179">
        <v>2002</v>
      </c>
      <c r="B17" s="171">
        <v>268210</v>
      </c>
      <c r="C17" s="180">
        <f t="shared" si="0"/>
        <v>0.26821</v>
      </c>
      <c r="D17" s="171">
        <v>1558928</v>
      </c>
      <c r="E17" s="180">
        <f t="shared" si="1"/>
        <v>1.5589280000000001</v>
      </c>
      <c r="F17" s="171">
        <v>1827138</v>
      </c>
      <c r="G17" s="103">
        <f t="shared" si="2"/>
        <v>1.8271379999999999</v>
      </c>
      <c r="H17" s="56"/>
      <c r="I17" s="56"/>
      <c r="J17" s="174">
        <v>2002</v>
      </c>
      <c r="K17" s="171">
        <v>1093759</v>
      </c>
      <c r="L17" s="180">
        <f t="shared" si="3"/>
        <v>1.0937589999999999</v>
      </c>
      <c r="M17" s="171">
        <v>1629652</v>
      </c>
      <c r="N17" s="180">
        <f t="shared" si="4"/>
        <v>1.6296520000000001</v>
      </c>
      <c r="O17" s="171">
        <v>2723411</v>
      </c>
      <c r="P17" s="184">
        <f t="shared" si="5"/>
        <v>2.723411</v>
      </c>
    </row>
    <row r="18" spans="1:16" x14ac:dyDescent="0.25">
      <c r="A18" s="181">
        <v>2004</v>
      </c>
      <c r="B18" s="171">
        <v>310240</v>
      </c>
      <c r="C18" s="180">
        <f t="shared" si="0"/>
        <v>0.31024000000000002</v>
      </c>
      <c r="D18" s="182">
        <v>1765627</v>
      </c>
      <c r="E18" s="180">
        <f t="shared" si="1"/>
        <v>1.7656270000000001</v>
      </c>
      <c r="F18" s="171">
        <v>2075867</v>
      </c>
      <c r="G18" s="103">
        <f t="shared" si="2"/>
        <v>2.0758670000000001</v>
      </c>
      <c r="H18" s="56"/>
      <c r="I18" s="56"/>
      <c r="J18" s="122">
        <v>2004</v>
      </c>
      <c r="K18" s="182">
        <v>1096223</v>
      </c>
      <c r="L18" s="180">
        <f t="shared" si="3"/>
        <v>1.0962229999999999</v>
      </c>
      <c r="M18" s="182">
        <v>1846743</v>
      </c>
      <c r="N18" s="180">
        <f t="shared" si="4"/>
        <v>1.846743</v>
      </c>
      <c r="O18" s="171">
        <v>2942966</v>
      </c>
      <c r="P18" s="184">
        <f t="shared" si="5"/>
        <v>2.9429660000000002</v>
      </c>
    </row>
    <row r="19" spans="1:16" x14ac:dyDescent="0.25">
      <c r="A19" s="181">
        <v>2006</v>
      </c>
      <c r="B19" s="182">
        <v>329540</v>
      </c>
      <c r="C19" s="180">
        <f t="shared" si="0"/>
        <v>0.32954</v>
      </c>
      <c r="D19" s="182">
        <v>1947274</v>
      </c>
      <c r="E19" s="180">
        <f t="shared" si="1"/>
        <v>1.9472739999999999</v>
      </c>
      <c r="F19" s="171">
        <v>2276814</v>
      </c>
      <c r="G19" s="103">
        <f t="shared" si="2"/>
        <v>2.2768139999999999</v>
      </c>
      <c r="H19" s="56"/>
      <c r="I19" s="56"/>
      <c r="J19" s="122">
        <v>2006</v>
      </c>
      <c r="K19" s="182">
        <v>1088438</v>
      </c>
      <c r="L19" s="180">
        <f t="shared" si="3"/>
        <v>1.088438</v>
      </c>
      <c r="M19" s="182">
        <v>2042751</v>
      </c>
      <c r="N19" s="180">
        <f t="shared" si="4"/>
        <v>2.042751</v>
      </c>
      <c r="O19" s="171">
        <v>3131189</v>
      </c>
      <c r="P19" s="184">
        <f t="shared" si="5"/>
        <v>3.131189</v>
      </c>
    </row>
    <row r="20" spans="1:16" x14ac:dyDescent="0.25">
      <c r="A20" s="181">
        <v>2008</v>
      </c>
      <c r="B20" s="182">
        <v>346967</v>
      </c>
      <c r="C20" s="180">
        <f t="shared" si="0"/>
        <v>0.34696700000000003</v>
      </c>
      <c r="D20" s="182">
        <v>2122456</v>
      </c>
      <c r="E20" s="180">
        <f t="shared" si="1"/>
        <v>2.1224560000000001</v>
      </c>
      <c r="F20" s="171">
        <v>2469423</v>
      </c>
      <c r="G20" s="103">
        <f t="shared" si="2"/>
        <v>2.4694229999999999</v>
      </c>
      <c r="H20" s="56"/>
      <c r="I20" s="56"/>
      <c r="J20" s="122">
        <v>2008</v>
      </c>
      <c r="K20" s="182">
        <v>1075018</v>
      </c>
      <c r="L20" s="180">
        <f t="shared" si="3"/>
        <v>1.075018</v>
      </c>
      <c r="M20" s="182">
        <v>2225956</v>
      </c>
      <c r="N20" s="180">
        <f t="shared" si="4"/>
        <v>2.225956</v>
      </c>
      <c r="O20" s="171">
        <v>3300974</v>
      </c>
      <c r="P20" s="184">
        <f t="shared" si="5"/>
        <v>3.3009740000000001</v>
      </c>
    </row>
    <row r="21" spans="1:16" x14ac:dyDescent="0.25">
      <c r="A21" s="181">
        <v>2009</v>
      </c>
      <c r="B21" s="171">
        <v>358737</v>
      </c>
      <c r="C21" s="180">
        <f t="shared" si="0"/>
        <v>0.35873699999999997</v>
      </c>
      <c r="D21" s="183">
        <v>2220390</v>
      </c>
      <c r="E21" s="180">
        <f t="shared" si="1"/>
        <v>2.2203900000000001</v>
      </c>
      <c r="F21" s="171">
        <v>2579127</v>
      </c>
      <c r="G21" s="103">
        <f t="shared" si="2"/>
        <v>2.5791270000000002</v>
      </c>
      <c r="H21" s="56"/>
      <c r="I21" s="56"/>
      <c r="J21" s="122">
        <v>2009</v>
      </c>
      <c r="K21" s="177">
        <v>1073646</v>
      </c>
      <c r="L21" s="180">
        <f t="shared" si="3"/>
        <v>1.0736460000000001</v>
      </c>
      <c r="M21" s="177">
        <v>2336957</v>
      </c>
      <c r="N21" s="180">
        <f t="shared" si="4"/>
        <v>2.336957</v>
      </c>
      <c r="O21" s="171">
        <v>3410603</v>
      </c>
      <c r="P21" s="184">
        <f t="shared" si="5"/>
        <v>3.4106030000000001</v>
      </c>
    </row>
    <row r="22" spans="1:16" x14ac:dyDescent="0.25">
      <c r="A22" s="181">
        <v>2010</v>
      </c>
      <c r="B22" s="171">
        <v>365957</v>
      </c>
      <c r="C22" s="180">
        <f t="shared" si="0"/>
        <v>0.36595699999999998</v>
      </c>
      <c r="D22" s="183">
        <v>2325682</v>
      </c>
      <c r="E22" s="180">
        <f t="shared" si="1"/>
        <v>2.325682</v>
      </c>
      <c r="F22" s="171">
        <v>2691639</v>
      </c>
      <c r="G22" s="103">
        <f t="shared" si="2"/>
        <v>2.6916389999999999</v>
      </c>
      <c r="H22" s="56"/>
      <c r="I22" s="56"/>
      <c r="J22" s="122">
        <v>2010</v>
      </c>
      <c r="K22" s="177">
        <v>1077484</v>
      </c>
      <c r="L22" s="180">
        <f t="shared" si="3"/>
        <v>1.0774840000000001</v>
      </c>
      <c r="M22" s="183">
        <v>2472536</v>
      </c>
      <c r="N22" s="180">
        <f t="shared" si="4"/>
        <v>2.4725359999999998</v>
      </c>
      <c r="O22" s="171">
        <v>3550020</v>
      </c>
      <c r="P22" s="184">
        <f t="shared" si="5"/>
        <v>3.55002</v>
      </c>
    </row>
    <row r="23" spans="1:16" x14ac:dyDescent="0.25">
      <c r="A23" s="181">
        <v>2011</v>
      </c>
      <c r="B23" s="171">
        <v>369093</v>
      </c>
      <c r="C23" s="180">
        <f t="shared" si="0"/>
        <v>0.369093</v>
      </c>
      <c r="D23" s="183">
        <v>2399835</v>
      </c>
      <c r="E23" s="180">
        <f t="shared" si="1"/>
        <v>2.3998349999999999</v>
      </c>
      <c r="F23" s="171">
        <v>2768928</v>
      </c>
      <c r="G23" s="103">
        <f t="shared" si="2"/>
        <v>2.7689279999999998</v>
      </c>
      <c r="H23" s="56"/>
      <c r="I23" s="56"/>
      <c r="J23" s="122">
        <v>2011</v>
      </c>
      <c r="K23" s="177">
        <v>1077741</v>
      </c>
      <c r="L23" s="180">
        <f t="shared" si="3"/>
        <v>1.0777410000000001</v>
      </c>
      <c r="M23" s="183">
        <v>2580973</v>
      </c>
      <c r="N23" s="180">
        <f t="shared" si="4"/>
        <v>2.5809730000000002</v>
      </c>
      <c r="O23" s="177">
        <v>3658714</v>
      </c>
      <c r="P23" s="184">
        <f t="shared" si="5"/>
        <v>3.6587139999999998</v>
      </c>
    </row>
    <row r="24" spans="1:16" x14ac:dyDescent="0.25">
      <c r="A24" s="181">
        <v>2012</v>
      </c>
      <c r="B24" s="171">
        <v>368821</v>
      </c>
      <c r="C24" s="180">
        <f t="shared" si="0"/>
        <v>0.36882100000000001</v>
      </c>
      <c r="D24" s="183">
        <v>2436381</v>
      </c>
      <c r="E24" s="180">
        <f t="shared" si="1"/>
        <v>2.4363809999999999</v>
      </c>
      <c r="F24" s="171">
        <v>2805202</v>
      </c>
      <c r="G24" s="103">
        <f t="shared" si="2"/>
        <v>2.805202</v>
      </c>
      <c r="H24" s="56"/>
      <c r="I24" s="56"/>
      <c r="J24" s="122">
        <v>2012</v>
      </c>
      <c r="K24" s="177">
        <v>1059009</v>
      </c>
      <c r="L24" s="180">
        <f t="shared" si="3"/>
        <v>1.0590090000000001</v>
      </c>
      <c r="M24" s="171">
        <v>2629696</v>
      </c>
      <c r="N24" s="180">
        <f t="shared" si="4"/>
        <v>2.629696</v>
      </c>
      <c r="O24" s="183">
        <v>3688705</v>
      </c>
      <c r="P24" s="184">
        <f t="shared" si="5"/>
        <v>3.6887050000000001</v>
      </c>
    </row>
    <row r="25" spans="1:16" x14ac:dyDescent="0.25">
      <c r="A25" s="181">
        <v>2013</v>
      </c>
      <c r="B25" s="152">
        <v>366135</v>
      </c>
      <c r="C25" s="180">
        <f t="shared" si="0"/>
        <v>0.36613499999999999</v>
      </c>
      <c r="D25" s="183">
        <v>2437624</v>
      </c>
      <c r="E25" s="180">
        <f t="shared" si="1"/>
        <v>2.437624</v>
      </c>
      <c r="F25" s="171">
        <v>2803759</v>
      </c>
      <c r="G25" s="103">
        <f t="shared" si="2"/>
        <v>2.8037589999999999</v>
      </c>
      <c r="H25" s="56"/>
      <c r="I25" s="56"/>
      <c r="J25" s="122">
        <v>2013</v>
      </c>
      <c r="K25" s="152">
        <v>1052971</v>
      </c>
      <c r="L25" s="185">
        <f>K25/1000000</f>
        <v>1.0529710000000001</v>
      </c>
      <c r="M25" s="183">
        <v>2682748</v>
      </c>
      <c r="N25" s="186">
        <f>M25/1000000</f>
        <v>2.6827480000000001</v>
      </c>
      <c r="O25" s="171">
        <v>3735719</v>
      </c>
      <c r="P25" s="184">
        <f>O25/1000000</f>
        <v>3.735719</v>
      </c>
    </row>
    <row r="28" spans="1:16" x14ac:dyDescent="0.25">
      <c r="A28" s="59" t="s">
        <v>34</v>
      </c>
      <c r="B28" s="56"/>
      <c r="C28" s="56"/>
      <c r="D28" s="56"/>
    </row>
    <row r="29" spans="1:16" x14ac:dyDescent="0.25">
      <c r="A29" s="56"/>
      <c r="B29" s="56"/>
      <c r="C29" s="56"/>
      <c r="D29" s="56"/>
    </row>
    <row r="30" spans="1:16" x14ac:dyDescent="0.25">
      <c r="A30" s="57" t="s">
        <v>773</v>
      </c>
      <c r="B30" s="56"/>
      <c r="C30" s="56"/>
      <c r="D30" s="56"/>
    </row>
    <row r="31" spans="1:16" x14ac:dyDescent="0.25">
      <c r="A31" s="56" t="s">
        <v>796</v>
      </c>
      <c r="B31" s="56"/>
      <c r="C31" s="56"/>
      <c r="D31" s="56"/>
    </row>
    <row r="32" spans="1:16" x14ac:dyDescent="0.25">
      <c r="A32" s="254" t="s">
        <v>793</v>
      </c>
      <c r="B32" s="56"/>
      <c r="C32" s="56"/>
      <c r="D32" s="56"/>
    </row>
    <row r="33" spans="1:4" x14ac:dyDescent="0.25">
      <c r="A33" s="56"/>
      <c r="B33" s="56"/>
      <c r="C33" s="56"/>
      <c r="D33" s="56"/>
    </row>
    <row r="34" spans="1:4" x14ac:dyDescent="0.25">
      <c r="A34" s="57" t="s">
        <v>774</v>
      </c>
      <c r="B34" s="56"/>
      <c r="C34" s="56"/>
      <c r="D34" s="56"/>
    </row>
    <row r="35" spans="1:4" x14ac:dyDescent="0.25">
      <c r="A35" s="56" t="s">
        <v>797</v>
      </c>
      <c r="B35" s="56"/>
      <c r="C35" s="56"/>
      <c r="D35" s="56"/>
    </row>
    <row r="36" spans="1:4" x14ac:dyDescent="0.25">
      <c r="A36" s="254" t="s">
        <v>798</v>
      </c>
      <c r="B36" s="56"/>
      <c r="C36" s="56"/>
      <c r="D36" s="56"/>
    </row>
  </sheetData>
  <mergeCells count="2">
    <mergeCell ref="A6:G7"/>
    <mergeCell ref="J6:P7"/>
  </mergeCells>
  <hyperlinks>
    <hyperlink ref="A3" location="TableOfContents!A1" display="Back"/>
    <hyperlink ref="A36" r:id="rId1" location="table34"/>
    <hyperlink ref="A32" r:id="rId2" location="table2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5" workbookViewId="0">
      <selection activeCell="L42" sqref="L42"/>
    </sheetView>
  </sheetViews>
  <sheetFormatPr defaultColWidth="8.85546875" defaultRowHeight="15" x14ac:dyDescent="0.25"/>
  <cols>
    <col min="6" max="6" width="8.85546875" customWidth="1"/>
  </cols>
  <sheetData>
    <row r="1" spans="1:6" s="56" customFormat="1" ht="15.75" x14ac:dyDescent="0.25">
      <c r="A1" s="2" t="s">
        <v>567</v>
      </c>
    </row>
    <row r="2" spans="1:6" s="56" customFormat="1" x14ac:dyDescent="0.25"/>
    <row r="3" spans="1:6" s="56" customFormat="1" ht="18.75" x14ac:dyDescent="0.3">
      <c r="A3" s="27" t="s">
        <v>141</v>
      </c>
      <c r="B3" s="28" t="s">
        <v>142</v>
      </c>
    </row>
    <row r="4" spans="1:6" s="56" customFormat="1" x14ac:dyDescent="0.25"/>
    <row r="5" spans="1:6" s="56" customFormat="1" x14ac:dyDescent="0.25"/>
    <row r="6" spans="1:6" x14ac:dyDescent="0.25">
      <c r="A6" s="390" t="s">
        <v>567</v>
      </c>
      <c r="B6" s="390"/>
      <c r="C6" s="390"/>
      <c r="D6" s="390"/>
      <c r="E6" s="390"/>
      <c r="F6" s="390"/>
    </row>
    <row r="7" spans="1:6" x14ac:dyDescent="0.25">
      <c r="A7" s="390"/>
      <c r="B7" s="390"/>
      <c r="C7" s="390"/>
      <c r="D7" s="390"/>
      <c r="E7" s="390"/>
      <c r="F7" s="390"/>
    </row>
    <row r="8" spans="1:6" ht="45" x14ac:dyDescent="0.25">
      <c r="A8" s="244" t="s">
        <v>149</v>
      </c>
      <c r="B8" s="245" t="s">
        <v>256</v>
      </c>
      <c r="C8" s="245" t="s">
        <v>257</v>
      </c>
      <c r="D8" s="245" t="s">
        <v>258</v>
      </c>
      <c r="E8" s="245" t="s">
        <v>259</v>
      </c>
      <c r="F8" s="245" t="s">
        <v>260</v>
      </c>
    </row>
    <row r="9" spans="1:6" x14ac:dyDescent="0.25">
      <c r="A9" s="103">
        <v>1984</v>
      </c>
      <c r="B9" s="105">
        <v>4.1696642732030151E-2</v>
      </c>
      <c r="C9" s="105">
        <v>0.10924253884821043</v>
      </c>
      <c r="D9" s="105">
        <v>0.14741561384563007</v>
      </c>
      <c r="E9" s="105">
        <v>0.35356608624787983</v>
      </c>
      <c r="F9" s="105">
        <v>0.34807911832624949</v>
      </c>
    </row>
    <row r="10" spans="1:6" x14ac:dyDescent="0.25">
      <c r="A10" s="103">
        <v>1985</v>
      </c>
      <c r="B10" s="105">
        <v>4.3104856589418657E-2</v>
      </c>
      <c r="C10" s="105">
        <v>0.11921044568360463</v>
      </c>
      <c r="D10" s="105">
        <v>0.15693142987490205</v>
      </c>
      <c r="E10" s="105">
        <v>0.34583183708130355</v>
      </c>
      <c r="F10" s="105">
        <v>0.33492143077077119</v>
      </c>
    </row>
    <row r="11" spans="1:6" x14ac:dyDescent="0.25">
      <c r="A11" s="103">
        <v>1986</v>
      </c>
      <c r="B11" s="105">
        <v>4.5998791260867387E-2</v>
      </c>
      <c r="C11" s="105">
        <v>0.12916869314335583</v>
      </c>
      <c r="D11" s="105">
        <v>0.16728172601204416</v>
      </c>
      <c r="E11" s="105">
        <v>0.33753582144965866</v>
      </c>
      <c r="F11" s="105">
        <v>0.32001496813407404</v>
      </c>
    </row>
    <row r="12" spans="1:6" x14ac:dyDescent="0.25">
      <c r="A12" s="103">
        <v>1987</v>
      </c>
      <c r="B12" s="105">
        <v>4.6084529044721934E-2</v>
      </c>
      <c r="C12" s="105">
        <v>0.13444901554601291</v>
      </c>
      <c r="D12" s="105">
        <v>0.17805280166727749</v>
      </c>
      <c r="E12" s="105">
        <v>0.3305626738467381</v>
      </c>
      <c r="F12" s="105">
        <v>0.31085097989524957</v>
      </c>
    </row>
    <row r="13" spans="1:6" x14ac:dyDescent="0.25">
      <c r="A13" s="103">
        <v>1988</v>
      </c>
      <c r="B13" s="105">
        <v>4.4647572330343124E-2</v>
      </c>
      <c r="C13" s="105">
        <v>0.13909613210322425</v>
      </c>
      <c r="D13" s="105">
        <v>0.18767433535476691</v>
      </c>
      <c r="E13" s="105">
        <v>0.32783021375685384</v>
      </c>
      <c r="F13" s="105">
        <v>0.3007517464548119</v>
      </c>
    </row>
    <row r="14" spans="1:6" x14ac:dyDescent="0.25">
      <c r="A14" s="103">
        <v>1989</v>
      </c>
      <c r="B14" s="105">
        <v>4.3366047828060104E-2</v>
      </c>
      <c r="C14" s="105">
        <v>0.14318971520028823</v>
      </c>
      <c r="D14" s="105">
        <v>0.19879511811514627</v>
      </c>
      <c r="E14" s="105">
        <v>0.32644400486387054</v>
      </c>
      <c r="F14" s="105">
        <v>0.28820511399263493</v>
      </c>
    </row>
    <row r="15" spans="1:6" x14ac:dyDescent="0.25">
      <c r="A15" s="103">
        <v>1990</v>
      </c>
      <c r="B15" s="105">
        <v>4.293404801519695E-2</v>
      </c>
      <c r="C15" s="105">
        <v>0.14759575308937176</v>
      </c>
      <c r="D15" s="105">
        <v>0.20964222733658128</v>
      </c>
      <c r="E15" s="105">
        <v>0.3232607027926393</v>
      </c>
      <c r="F15" s="105">
        <v>0.27656726876621068</v>
      </c>
    </row>
    <row r="16" spans="1:6" x14ac:dyDescent="0.25">
      <c r="A16" s="103">
        <v>1991</v>
      </c>
      <c r="B16" s="105">
        <v>4.3078087044059757E-2</v>
      </c>
      <c r="C16" s="105">
        <v>0.15123444246094397</v>
      </c>
      <c r="D16" s="105">
        <v>0.21963602940027072</v>
      </c>
      <c r="E16" s="105">
        <v>0.32146463620134996</v>
      </c>
      <c r="F16" s="105">
        <v>0.26458680489337555</v>
      </c>
    </row>
    <row r="17" spans="1:6" x14ac:dyDescent="0.25">
      <c r="A17" s="103">
        <v>1992</v>
      </c>
      <c r="B17" s="105">
        <v>4.5080657467041707E-2</v>
      </c>
      <c r="C17" s="105">
        <v>0.15492049416554141</v>
      </c>
      <c r="D17" s="105">
        <v>0.2288149988627628</v>
      </c>
      <c r="E17" s="105">
        <v>0.32064906012385808</v>
      </c>
      <c r="F17" s="105">
        <v>0.25053478938079593</v>
      </c>
    </row>
    <row r="18" spans="1:6" x14ac:dyDescent="0.25">
      <c r="A18" s="103">
        <v>1993</v>
      </c>
      <c r="B18" s="105">
        <v>4.5093890859752295E-2</v>
      </c>
      <c r="C18" s="105">
        <v>0.15730439515945224</v>
      </c>
      <c r="D18" s="105">
        <v>0.2355087911233385</v>
      </c>
      <c r="E18" s="105">
        <v>0.32451405480340972</v>
      </c>
      <c r="F18" s="105">
        <v>0.23757886805404724</v>
      </c>
    </row>
    <row r="19" spans="1:6" x14ac:dyDescent="0.25">
      <c r="A19" s="103">
        <v>1994</v>
      </c>
      <c r="B19" s="105">
        <v>4.2245354321974286E-2</v>
      </c>
      <c r="C19" s="105">
        <v>0.15598788884154904</v>
      </c>
      <c r="D19" s="105">
        <v>0.24239712196118077</v>
      </c>
      <c r="E19" s="105">
        <v>0.32790381662838863</v>
      </c>
      <c r="F19" s="105">
        <v>0.23146581824690729</v>
      </c>
    </row>
    <row r="20" spans="1:6" x14ac:dyDescent="0.25">
      <c r="A20" s="103">
        <v>1995</v>
      </c>
      <c r="B20" s="105">
        <v>3.8865746933160084E-2</v>
      </c>
      <c r="C20" s="105">
        <v>0.15135714831658195</v>
      </c>
      <c r="D20" s="105">
        <v>0.24954379562043794</v>
      </c>
      <c r="E20" s="105">
        <v>0.33236758130469674</v>
      </c>
      <c r="F20" s="105">
        <v>0.22786572782512324</v>
      </c>
    </row>
    <row r="21" spans="1:6" x14ac:dyDescent="0.25">
      <c r="A21" s="103">
        <v>1996</v>
      </c>
      <c r="B21" s="105">
        <v>3.5542311515626847E-2</v>
      </c>
      <c r="C21" s="105">
        <v>0.14550482895732827</v>
      </c>
      <c r="D21" s="105">
        <v>0.25401729122397426</v>
      </c>
      <c r="E21" s="105">
        <v>0.34067404766030407</v>
      </c>
      <c r="F21" s="105">
        <v>0.22426152064276661</v>
      </c>
    </row>
    <row r="22" spans="1:6" x14ac:dyDescent="0.25">
      <c r="A22" s="103">
        <v>1997</v>
      </c>
      <c r="B22" s="105">
        <v>3.2473988849827773E-2</v>
      </c>
      <c r="C22" s="105">
        <v>0.13697356272859626</v>
      </c>
      <c r="D22" s="105">
        <v>0.253</v>
      </c>
      <c r="E22" s="105">
        <v>0.35348531657256488</v>
      </c>
      <c r="F22" s="105">
        <v>0.22352499911224741</v>
      </c>
    </row>
    <row r="23" spans="1:6" x14ac:dyDescent="0.25">
      <c r="A23" s="103">
        <v>1998</v>
      </c>
      <c r="B23" s="105">
        <v>2.99829040176623E-2</v>
      </c>
      <c r="C23" s="105">
        <v>0.13055965390748583</v>
      </c>
      <c r="D23" s="105">
        <v>0.25433201121564569</v>
      </c>
      <c r="E23" s="105">
        <v>0.3617088317887337</v>
      </c>
      <c r="F23" s="105">
        <v>0.224</v>
      </c>
    </row>
    <row r="24" spans="1:6" x14ac:dyDescent="0.25">
      <c r="A24" s="103">
        <v>1999</v>
      </c>
      <c r="B24" s="105">
        <v>2.8209358251462993E-2</v>
      </c>
      <c r="C24" s="105">
        <v>0.12371038829931301</v>
      </c>
      <c r="D24" s="105">
        <v>0.25514613547386306</v>
      </c>
      <c r="E24" s="105">
        <v>0.37031451341524468</v>
      </c>
      <c r="F24" s="105">
        <v>0.223</v>
      </c>
    </row>
    <row r="25" spans="1:6" x14ac:dyDescent="0.25">
      <c r="A25" s="103">
        <v>2000</v>
      </c>
      <c r="B25" s="105">
        <v>2.7139464319755984E-2</v>
      </c>
      <c r="C25" s="105">
        <v>0.11707083624579016</v>
      </c>
      <c r="D25" s="105">
        <v>0.25516497744169792</v>
      </c>
      <c r="E25" s="105">
        <v>0.379</v>
      </c>
      <c r="F25" s="105">
        <v>0.223</v>
      </c>
    </row>
    <row r="26" spans="1:6" x14ac:dyDescent="0.25">
      <c r="A26" s="103">
        <v>2001</v>
      </c>
      <c r="B26" s="105">
        <v>2.8304771527713154E-2</v>
      </c>
      <c r="C26" s="105">
        <v>0.112</v>
      </c>
      <c r="D26" s="105">
        <v>0.25227769558173591</v>
      </c>
      <c r="E26" s="105">
        <v>0.38402792681745579</v>
      </c>
      <c r="F26" s="105">
        <v>0.2240507939884411</v>
      </c>
    </row>
    <row r="27" spans="1:6" x14ac:dyDescent="0.25">
      <c r="A27" s="103">
        <v>2002</v>
      </c>
      <c r="B27" s="105">
        <v>3.0163335055438542E-2</v>
      </c>
      <c r="C27" s="105">
        <v>0.10547593327865951</v>
      </c>
      <c r="D27" s="105">
        <v>0.24914286127178073</v>
      </c>
      <c r="E27" s="105">
        <v>0.38755676624770136</v>
      </c>
      <c r="F27" s="105">
        <v>0.22700000000000001</v>
      </c>
    </row>
    <row r="28" spans="1:6" x14ac:dyDescent="0.25">
      <c r="A28" s="103">
        <v>2003</v>
      </c>
      <c r="B28" s="105">
        <v>3.1281071139708724E-2</v>
      </c>
      <c r="C28" s="105">
        <v>0.1</v>
      </c>
      <c r="D28" s="105">
        <v>0.24399999999999999</v>
      </c>
      <c r="E28" s="105">
        <v>0.38800000000000001</v>
      </c>
      <c r="F28" s="105">
        <v>0.23699999999999999</v>
      </c>
    </row>
    <row r="29" spans="1:6" x14ac:dyDescent="0.25">
      <c r="A29" s="103">
        <v>2004</v>
      </c>
      <c r="B29" s="105">
        <v>3.1E-2</v>
      </c>
      <c r="C29" s="105">
        <v>9.5000000000000001E-2</v>
      </c>
      <c r="D29" s="105">
        <v>0.23799999999999999</v>
      </c>
      <c r="E29" s="105">
        <v>0.39</v>
      </c>
      <c r="F29" s="105">
        <v>0.245</v>
      </c>
    </row>
    <row r="30" spans="1:6" x14ac:dyDescent="0.25">
      <c r="A30" s="103">
        <v>2005</v>
      </c>
      <c r="B30" s="105">
        <v>3.1298803931284071E-2</v>
      </c>
      <c r="C30" s="105">
        <v>9.0999999999999998E-2</v>
      </c>
      <c r="D30" s="105">
        <v>0.23100000000000001</v>
      </c>
      <c r="E30" s="105">
        <v>0.39500000000000002</v>
      </c>
      <c r="F30" s="105">
        <v>0.252</v>
      </c>
    </row>
    <row r="31" spans="1:6" x14ac:dyDescent="0.25">
      <c r="A31" s="103">
        <v>2006</v>
      </c>
      <c r="B31" s="105">
        <v>0.03</v>
      </c>
      <c r="C31" s="105">
        <v>8.7999999999999995E-2</v>
      </c>
      <c r="D31" s="105">
        <v>0.223</v>
      </c>
      <c r="E31" s="105">
        <v>0.39600000000000002</v>
      </c>
      <c r="F31" s="105">
        <v>0.26400000000000001</v>
      </c>
    </row>
    <row r="32" spans="1:6" x14ac:dyDescent="0.25">
      <c r="A32" s="103">
        <v>2007</v>
      </c>
      <c r="B32" s="105">
        <v>2.9000000000000001E-2</v>
      </c>
      <c r="C32" s="105">
        <v>8.5000000000000006E-2</v>
      </c>
      <c r="D32" s="105">
        <v>0.215</v>
      </c>
      <c r="E32" s="105">
        <v>0.39200000000000002</v>
      </c>
      <c r="F32" s="105">
        <v>0.28000000000000003</v>
      </c>
    </row>
    <row r="33" spans="1:6" x14ac:dyDescent="0.25">
      <c r="A33" s="103">
        <v>2008</v>
      </c>
      <c r="B33" s="105">
        <v>2.9000000000000001E-2</v>
      </c>
      <c r="C33" s="105">
        <v>8.4000000000000005E-2</v>
      </c>
      <c r="D33" s="105">
        <v>0.20599999999999999</v>
      </c>
      <c r="E33" s="105">
        <v>0.39</v>
      </c>
      <c r="F33" s="105">
        <v>0.29099999999999998</v>
      </c>
    </row>
    <row r="34" spans="1:6" x14ac:dyDescent="0.25">
      <c r="A34" s="103">
        <v>2009</v>
      </c>
      <c r="B34" s="105">
        <v>2.9000000000000001E-2</v>
      </c>
      <c r="C34" s="105">
        <v>8.4000000000000005E-2</v>
      </c>
      <c r="D34" s="105">
        <v>0.20100000000000001</v>
      </c>
      <c r="E34" s="105">
        <v>0.39400000000000002</v>
      </c>
      <c r="F34" s="105">
        <v>0.29299999999999998</v>
      </c>
    </row>
    <row r="35" spans="1:6" x14ac:dyDescent="0.25">
      <c r="A35" s="103">
        <v>2010</v>
      </c>
      <c r="B35" s="105">
        <v>2.9000000000000001E-2</v>
      </c>
      <c r="C35" s="105">
        <v>8.2000000000000003E-2</v>
      </c>
      <c r="D35" s="105">
        <v>0.19600000000000001</v>
      </c>
      <c r="E35" s="105">
        <v>0.39800000000000002</v>
      </c>
      <c r="F35" s="105">
        <v>0.29599999999999999</v>
      </c>
    </row>
    <row r="36" spans="1:6" x14ac:dyDescent="0.25">
      <c r="A36" s="103">
        <v>2011</v>
      </c>
      <c r="B36" s="105">
        <v>2.7E-2</v>
      </c>
      <c r="C36" s="105">
        <v>8.1000000000000003E-2</v>
      </c>
      <c r="D36" s="105">
        <v>0.188</v>
      </c>
      <c r="E36" s="105">
        <v>0.40100000000000002</v>
      </c>
      <c r="F36" s="105">
        <v>0.30399999999999999</v>
      </c>
    </row>
    <row r="37" spans="1:6" x14ac:dyDescent="0.25">
      <c r="A37" s="103">
        <v>2012</v>
      </c>
      <c r="B37" s="105">
        <v>2.5000000000000001E-2</v>
      </c>
      <c r="C37" s="105">
        <v>8.1000000000000003E-2</v>
      </c>
      <c r="D37" s="105">
        <v>0.18099999999999999</v>
      </c>
      <c r="E37" s="105">
        <v>0.40500000000000003</v>
      </c>
      <c r="F37" s="105">
        <v>0.309</v>
      </c>
    </row>
    <row r="38" spans="1:6" x14ac:dyDescent="0.25">
      <c r="A38" s="103">
        <v>2013</v>
      </c>
      <c r="B38" s="105">
        <v>2.3E-2</v>
      </c>
      <c r="C38" s="105">
        <v>7.9500000000000001E-2</v>
      </c>
      <c r="D38" s="105">
        <v>0.17399999999999999</v>
      </c>
      <c r="E38" s="105">
        <v>0.40799999999999997</v>
      </c>
      <c r="F38" s="105">
        <v>0.315</v>
      </c>
    </row>
    <row r="41" spans="1:6" x14ac:dyDescent="0.25">
      <c r="A41" s="57" t="s">
        <v>799</v>
      </c>
      <c r="B41" s="56"/>
      <c r="C41" s="56"/>
      <c r="D41" s="56"/>
      <c r="E41" s="56"/>
    </row>
    <row r="42" spans="1:6" x14ac:dyDescent="0.25">
      <c r="A42" s="56"/>
      <c r="B42" s="56"/>
      <c r="C42" s="56"/>
      <c r="D42" s="56"/>
      <c r="E42" s="56"/>
    </row>
    <row r="43" spans="1:6" x14ac:dyDescent="0.25">
      <c r="A43" s="56"/>
      <c r="B43" s="56"/>
      <c r="C43" s="56"/>
      <c r="D43" s="56"/>
      <c r="E43" s="56"/>
    </row>
    <row r="44" spans="1:6" x14ac:dyDescent="0.25">
      <c r="A44" s="59" t="s">
        <v>742</v>
      </c>
      <c r="B44" s="56"/>
      <c r="C44" s="56"/>
      <c r="D44" s="56"/>
      <c r="E44" s="56"/>
    </row>
    <row r="45" spans="1:6" x14ac:dyDescent="0.25">
      <c r="A45" s="56"/>
      <c r="B45" s="56"/>
      <c r="C45" s="56"/>
      <c r="D45" s="56"/>
      <c r="E45" s="56"/>
    </row>
    <row r="46" spans="1:6" x14ac:dyDescent="0.25">
      <c r="A46" s="56" t="s">
        <v>800</v>
      </c>
      <c r="B46" s="56"/>
      <c r="C46" s="56"/>
      <c r="D46" s="56"/>
      <c r="E46" s="56"/>
    </row>
    <row r="47" spans="1:6" x14ac:dyDescent="0.25">
      <c r="A47" s="254" t="s">
        <v>801</v>
      </c>
      <c r="B47" s="56"/>
      <c r="C47" s="56"/>
      <c r="D47" s="56"/>
      <c r="E47" s="56"/>
    </row>
    <row r="48" spans="1:6" x14ac:dyDescent="0.25">
      <c r="A48" s="56"/>
      <c r="B48" s="56"/>
      <c r="C48" s="56"/>
      <c r="D48" s="56"/>
      <c r="E48" s="56"/>
    </row>
  </sheetData>
  <mergeCells count="1">
    <mergeCell ref="A6:F7"/>
  </mergeCells>
  <hyperlinks>
    <hyperlink ref="A3" location="TableOfContents!A1" display="Back"/>
    <hyperlink ref="A47" r:id="rId1" location="table5.d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0" workbookViewId="0">
      <selection activeCell="N50" sqref="N50"/>
    </sheetView>
  </sheetViews>
  <sheetFormatPr defaultColWidth="8.85546875" defaultRowHeight="15" x14ac:dyDescent="0.25"/>
  <cols>
    <col min="7" max="7" width="13" customWidth="1"/>
    <col min="8" max="9" width="13.140625" customWidth="1"/>
    <col min="10" max="10" width="12.85546875" customWidth="1"/>
  </cols>
  <sheetData>
    <row r="1" spans="1:10" s="56" customFormat="1" ht="15.75" x14ac:dyDescent="0.25">
      <c r="A1" s="2" t="s">
        <v>568</v>
      </c>
    </row>
    <row r="2" spans="1:10" s="56" customFormat="1" x14ac:dyDescent="0.25"/>
    <row r="3" spans="1:10" s="56" customFormat="1" ht="18.75" x14ac:dyDescent="0.3">
      <c r="A3" s="27" t="s">
        <v>141</v>
      </c>
      <c r="B3" s="28" t="s">
        <v>142</v>
      </c>
    </row>
    <row r="4" spans="1:10" s="56" customFormat="1" x14ac:dyDescent="0.25"/>
    <row r="5" spans="1:10" s="56" customFormat="1" x14ac:dyDescent="0.25"/>
    <row r="6" spans="1:10" x14ac:dyDescent="0.25">
      <c r="A6" s="390" t="s">
        <v>869</v>
      </c>
      <c r="B6" s="390"/>
      <c r="C6" s="390"/>
      <c r="D6" s="390"/>
      <c r="E6" s="390"/>
      <c r="F6" s="390"/>
      <c r="G6" s="390"/>
      <c r="H6" s="390"/>
      <c r="I6" s="390"/>
      <c r="J6" s="390"/>
    </row>
    <row r="7" spans="1:10" x14ac:dyDescent="0.25">
      <c r="A7" s="390"/>
      <c r="B7" s="390"/>
      <c r="C7" s="390"/>
      <c r="D7" s="390"/>
      <c r="E7" s="390"/>
      <c r="F7" s="390"/>
      <c r="G7" s="390"/>
      <c r="H7" s="390"/>
      <c r="I7" s="390"/>
      <c r="J7" s="390"/>
    </row>
    <row r="8" spans="1:10" ht="45" x14ac:dyDescent="0.25">
      <c r="A8" s="244" t="s">
        <v>149</v>
      </c>
      <c r="B8" s="244" t="s">
        <v>220</v>
      </c>
      <c r="C8" s="244" t="s">
        <v>150</v>
      </c>
      <c r="D8" s="244" t="s">
        <v>151</v>
      </c>
      <c r="E8" s="244" t="s">
        <v>152</v>
      </c>
      <c r="F8" s="244" t="s">
        <v>180</v>
      </c>
      <c r="G8" s="245" t="s">
        <v>502</v>
      </c>
      <c r="H8" s="245" t="s">
        <v>503</v>
      </c>
      <c r="I8" s="245" t="s">
        <v>504</v>
      </c>
      <c r="J8" s="245" t="s">
        <v>505</v>
      </c>
    </row>
    <row r="9" spans="1:10" x14ac:dyDescent="0.25">
      <c r="A9" s="103">
        <v>1974</v>
      </c>
      <c r="B9" s="68">
        <v>70</v>
      </c>
      <c r="C9" s="68">
        <v>338</v>
      </c>
      <c r="D9" s="68">
        <v>321</v>
      </c>
      <c r="E9" s="68">
        <v>756</v>
      </c>
      <c r="F9" s="68">
        <v>1485</v>
      </c>
      <c r="G9" s="105">
        <v>4.7138047138047139E-2</v>
      </c>
      <c r="H9" s="105">
        <v>0.22760942760942762</v>
      </c>
      <c r="I9" s="105">
        <v>0.21616161616161617</v>
      </c>
      <c r="J9" s="105">
        <v>0.50909090909090904</v>
      </c>
    </row>
    <row r="10" spans="1:10" x14ac:dyDescent="0.25">
      <c r="A10" s="103">
        <v>1975</v>
      </c>
      <c r="B10" s="68">
        <v>106</v>
      </c>
      <c r="C10" s="68">
        <v>395</v>
      </c>
      <c r="D10" s="68">
        <v>352</v>
      </c>
      <c r="E10" s="68">
        <v>838</v>
      </c>
      <c r="F10" s="68">
        <v>1691</v>
      </c>
      <c r="G10" s="105">
        <v>6.2684801892371383E-2</v>
      </c>
      <c r="H10" s="105">
        <v>0.23358959195742166</v>
      </c>
      <c r="I10" s="105">
        <v>0.20816085156712005</v>
      </c>
      <c r="J10" s="105">
        <v>0.49556475458308691</v>
      </c>
    </row>
    <row r="11" spans="1:10" x14ac:dyDescent="0.25">
      <c r="A11" s="103">
        <v>1976</v>
      </c>
      <c r="B11" s="68">
        <v>124</v>
      </c>
      <c r="C11" s="68">
        <v>420</v>
      </c>
      <c r="D11" s="68">
        <v>352</v>
      </c>
      <c r="E11" s="68">
        <v>813</v>
      </c>
      <c r="F11" s="68">
        <v>1709</v>
      </c>
      <c r="G11" s="105">
        <v>7.2557050906963141E-2</v>
      </c>
      <c r="H11" s="105">
        <v>0.24575775307197192</v>
      </c>
      <c r="I11" s="105">
        <v>0.20596840257460503</v>
      </c>
      <c r="J11" s="105">
        <v>0.4757167934464599</v>
      </c>
    </row>
    <row r="12" spans="1:10" x14ac:dyDescent="0.25">
      <c r="A12" s="103">
        <v>1977</v>
      </c>
      <c r="B12" s="68">
        <v>147</v>
      </c>
      <c r="C12" s="68">
        <v>442</v>
      </c>
      <c r="D12" s="68">
        <v>358</v>
      </c>
      <c r="E12" s="68">
        <v>800</v>
      </c>
      <c r="F12" s="68">
        <v>1747</v>
      </c>
      <c r="G12" s="105">
        <v>8.4144247281053228E-2</v>
      </c>
      <c r="H12" s="105">
        <v>0.25300515168860904</v>
      </c>
      <c r="I12" s="105">
        <v>0.20492272467086434</v>
      </c>
      <c r="J12" s="105">
        <v>0.45792787635947341</v>
      </c>
    </row>
    <row r="13" spans="1:10" x14ac:dyDescent="0.25">
      <c r="A13" s="103">
        <v>1978</v>
      </c>
      <c r="B13" s="68">
        <v>165</v>
      </c>
      <c r="C13" s="68">
        <v>460</v>
      </c>
      <c r="D13" s="68">
        <v>361</v>
      </c>
      <c r="E13" s="68">
        <v>791</v>
      </c>
      <c r="F13" s="68">
        <v>1777</v>
      </c>
      <c r="G13" s="105">
        <v>9.2853123241418117E-2</v>
      </c>
      <c r="H13" s="105">
        <v>0.25886325267304444</v>
      </c>
      <c r="I13" s="105">
        <v>0.20315137872819358</v>
      </c>
      <c r="J13" s="105">
        <v>0.44513224535734386</v>
      </c>
    </row>
    <row r="14" spans="1:10" x14ac:dyDescent="0.25">
      <c r="A14" s="103">
        <v>1979</v>
      </c>
      <c r="B14" s="68">
        <v>176</v>
      </c>
      <c r="C14" s="68">
        <v>472</v>
      </c>
      <c r="D14" s="68">
        <v>359</v>
      </c>
      <c r="E14" s="68">
        <v>764</v>
      </c>
      <c r="F14" s="68">
        <v>1771</v>
      </c>
      <c r="G14" s="105">
        <v>9.9378881987577633E-2</v>
      </c>
      <c r="H14" s="105">
        <v>0.26651609260304915</v>
      </c>
      <c r="I14" s="105">
        <v>0.20271033314511575</v>
      </c>
      <c r="J14" s="105">
        <v>0.43139469226425747</v>
      </c>
    </row>
    <row r="15" spans="1:10" x14ac:dyDescent="0.25">
      <c r="A15" s="103">
        <v>1980</v>
      </c>
      <c r="B15" s="68">
        <v>188</v>
      </c>
      <c r="C15" s="68">
        <v>500</v>
      </c>
      <c r="D15" s="68">
        <v>351</v>
      </c>
      <c r="E15" s="68">
        <v>750</v>
      </c>
      <c r="F15" s="68">
        <v>1789</v>
      </c>
      <c r="G15" s="105">
        <v>0.10508664058133035</v>
      </c>
      <c r="H15" s="105">
        <v>0.27948574622694244</v>
      </c>
      <c r="I15" s="105">
        <v>0.19619899385131359</v>
      </c>
      <c r="J15" s="105">
        <v>0.41922861934041367</v>
      </c>
    </row>
    <row r="16" spans="1:10" x14ac:dyDescent="0.25">
      <c r="A16" s="103">
        <v>1981</v>
      </c>
      <c r="B16" s="68">
        <v>194</v>
      </c>
      <c r="C16" s="68">
        <v>514</v>
      </c>
      <c r="D16" s="68">
        <v>349</v>
      </c>
      <c r="E16" s="68">
        <v>720</v>
      </c>
      <c r="F16" s="68">
        <v>1777</v>
      </c>
      <c r="G16" s="105">
        <v>0.10917276308384918</v>
      </c>
      <c r="H16" s="105">
        <v>0.28925154755205401</v>
      </c>
      <c r="I16" s="105">
        <v>0.19639842431063589</v>
      </c>
      <c r="J16" s="105">
        <v>0.40517726505346091</v>
      </c>
    </row>
    <row r="17" spans="1:10" x14ac:dyDescent="0.25">
      <c r="A17" s="103">
        <v>1982</v>
      </c>
      <c r="B17" s="68">
        <v>191</v>
      </c>
      <c r="C17" s="68">
        <v>517</v>
      </c>
      <c r="D17" s="68">
        <v>346</v>
      </c>
      <c r="E17" s="68">
        <v>683</v>
      </c>
      <c r="F17" s="68">
        <v>1737</v>
      </c>
      <c r="G17" s="105">
        <v>0.10995970063327576</v>
      </c>
      <c r="H17" s="105">
        <v>0.29763960852043753</v>
      </c>
      <c r="I17" s="105">
        <v>0.19919401266551526</v>
      </c>
      <c r="J17" s="105">
        <v>0.39320667818077143</v>
      </c>
    </row>
    <row r="18" spans="1:10" x14ac:dyDescent="0.25">
      <c r="A18" s="103">
        <v>1983</v>
      </c>
      <c r="B18" s="68">
        <v>198</v>
      </c>
      <c r="C18" s="68">
        <v>555</v>
      </c>
      <c r="D18" s="68">
        <v>366</v>
      </c>
      <c r="E18" s="68">
        <v>692</v>
      </c>
      <c r="F18" s="68">
        <v>1811</v>
      </c>
      <c r="G18" s="105">
        <v>0.10933186085035891</v>
      </c>
      <c r="H18" s="105">
        <v>0.30646051905024846</v>
      </c>
      <c r="I18" s="105">
        <v>0.20209828823854223</v>
      </c>
      <c r="J18" s="105">
        <v>0.38210933186085033</v>
      </c>
    </row>
    <row r="19" spans="1:10" x14ac:dyDescent="0.25">
      <c r="A19" s="103">
        <v>1984</v>
      </c>
      <c r="B19" s="68">
        <v>210</v>
      </c>
      <c r="C19" s="68">
        <v>595</v>
      </c>
      <c r="D19" s="68">
        <v>393</v>
      </c>
      <c r="E19" s="68">
        <v>700</v>
      </c>
      <c r="F19" s="68">
        <v>1898</v>
      </c>
      <c r="G19" s="105">
        <v>0.11064278187565858</v>
      </c>
      <c r="H19" s="105">
        <v>0.31348788198103267</v>
      </c>
      <c r="I19" s="105">
        <v>0.20706006322444678</v>
      </c>
      <c r="J19" s="105">
        <v>0.36880927291886195</v>
      </c>
    </row>
    <row r="20" spans="1:10" x14ac:dyDescent="0.25">
      <c r="A20" s="103">
        <v>1985</v>
      </c>
      <c r="B20" s="68">
        <v>226</v>
      </c>
      <c r="C20" s="68">
        <v>634</v>
      </c>
      <c r="D20" s="68">
        <v>426</v>
      </c>
      <c r="E20" s="68">
        <v>717</v>
      </c>
      <c r="F20" s="68">
        <v>2003</v>
      </c>
      <c r="G20" s="105">
        <v>0.11283075386919621</v>
      </c>
      <c r="H20" s="105">
        <v>0.31652521218172741</v>
      </c>
      <c r="I20" s="105">
        <v>0.21268097853220169</v>
      </c>
      <c r="J20" s="105">
        <v>0.35796305541687468</v>
      </c>
    </row>
    <row r="21" spans="1:10" x14ac:dyDescent="0.25">
      <c r="A21" s="103">
        <v>1986</v>
      </c>
      <c r="B21" s="68">
        <v>240</v>
      </c>
      <c r="C21" s="68">
        <v>688</v>
      </c>
      <c r="D21" s="68">
        <v>475</v>
      </c>
      <c r="E21" s="68">
        <v>739</v>
      </c>
      <c r="F21" s="68">
        <v>2142</v>
      </c>
      <c r="G21" s="105">
        <v>0.11204481792717087</v>
      </c>
      <c r="H21" s="105">
        <v>0.32119514472455651</v>
      </c>
      <c r="I21" s="105">
        <v>0.22175536881419233</v>
      </c>
      <c r="J21" s="105">
        <v>0.34500466853408029</v>
      </c>
    </row>
    <row r="22" spans="1:10" x14ac:dyDescent="0.25">
      <c r="A22" s="103">
        <v>1987</v>
      </c>
      <c r="B22" s="68">
        <v>249</v>
      </c>
      <c r="C22" s="68">
        <v>717</v>
      </c>
      <c r="D22" s="68">
        <v>524</v>
      </c>
      <c r="E22" s="68">
        <v>756</v>
      </c>
      <c r="F22" s="68">
        <v>2246</v>
      </c>
      <c r="G22" s="105">
        <v>0.11086375779162956</v>
      </c>
      <c r="H22" s="105">
        <v>0.31923419412288512</v>
      </c>
      <c r="I22" s="105">
        <v>0.23330365093499555</v>
      </c>
      <c r="J22" s="105">
        <v>0.33659839715048978</v>
      </c>
    </row>
    <row r="23" spans="1:10" x14ac:dyDescent="0.25">
      <c r="A23" s="103">
        <v>1988</v>
      </c>
      <c r="B23" s="68">
        <v>254</v>
      </c>
      <c r="C23" s="68">
        <v>738</v>
      </c>
      <c r="D23" s="68">
        <v>564</v>
      </c>
      <c r="E23" s="68">
        <v>774</v>
      </c>
      <c r="F23" s="68">
        <v>2330</v>
      </c>
      <c r="G23" s="105">
        <v>0.10901287553648069</v>
      </c>
      <c r="H23" s="105">
        <v>0.31673819742489273</v>
      </c>
      <c r="I23" s="105">
        <v>0.24206008583690988</v>
      </c>
      <c r="J23" s="105">
        <v>0.33218884120171671</v>
      </c>
    </row>
    <row r="24" spans="1:10" x14ac:dyDescent="0.25">
      <c r="A24" s="103">
        <v>1989</v>
      </c>
      <c r="B24" s="68">
        <v>263</v>
      </c>
      <c r="C24" s="68">
        <v>757</v>
      </c>
      <c r="D24" s="68">
        <v>613</v>
      </c>
      <c r="E24" s="68">
        <v>799</v>
      </c>
      <c r="F24" s="68">
        <v>2432</v>
      </c>
      <c r="G24" s="105">
        <v>0.10814144736842106</v>
      </c>
      <c r="H24" s="105">
        <v>0.31126644736842107</v>
      </c>
      <c r="I24" s="105">
        <v>0.25205592105263158</v>
      </c>
      <c r="J24" s="105">
        <v>0.32853618421052633</v>
      </c>
    </row>
    <row r="25" spans="1:10" x14ac:dyDescent="0.25">
      <c r="A25" s="103">
        <v>1990</v>
      </c>
      <c r="B25" s="68">
        <v>306</v>
      </c>
      <c r="C25" s="68">
        <v>788</v>
      </c>
      <c r="D25" s="68">
        <v>677</v>
      </c>
      <c r="E25" s="68">
        <v>840</v>
      </c>
      <c r="F25" s="68">
        <v>2611</v>
      </c>
      <c r="G25" s="105">
        <v>0.11719647644580621</v>
      </c>
      <c r="H25" s="105">
        <v>0.30180007659900421</v>
      </c>
      <c r="I25" s="105">
        <v>0.25928762926081961</v>
      </c>
      <c r="J25" s="105">
        <v>0.32171581769436997</v>
      </c>
    </row>
    <row r="26" spans="1:10" x14ac:dyDescent="0.25">
      <c r="A26" s="103">
        <v>1991</v>
      </c>
      <c r="B26" s="68">
        <v>395</v>
      </c>
      <c r="C26" s="68">
        <v>833</v>
      </c>
      <c r="D26" s="68">
        <v>769</v>
      </c>
      <c r="E26" s="68">
        <v>897</v>
      </c>
      <c r="F26" s="68">
        <v>2894</v>
      </c>
      <c r="G26" s="105">
        <v>0.13648928818244643</v>
      </c>
      <c r="H26" s="105">
        <v>0.28783690393918454</v>
      </c>
      <c r="I26" s="105">
        <v>0.2657221838286109</v>
      </c>
      <c r="J26" s="105">
        <v>0.30995162404975812</v>
      </c>
    </row>
    <row r="27" spans="1:10" x14ac:dyDescent="0.25">
      <c r="A27" s="103">
        <v>1992</v>
      </c>
      <c r="B27" s="68">
        <v>555</v>
      </c>
      <c r="C27" s="68">
        <v>920</v>
      </c>
      <c r="D27" s="68">
        <v>877</v>
      </c>
      <c r="E27" s="68">
        <v>970</v>
      </c>
      <c r="F27" s="68">
        <v>3322</v>
      </c>
      <c r="G27" s="105">
        <v>0.16706803130644191</v>
      </c>
      <c r="H27" s="105">
        <v>0.2769416014449127</v>
      </c>
      <c r="I27" s="105">
        <v>0.26399759181216137</v>
      </c>
      <c r="J27" s="105">
        <v>0.29199277543648405</v>
      </c>
    </row>
    <row r="28" spans="1:10" x14ac:dyDescent="0.25">
      <c r="A28" s="103">
        <v>1993</v>
      </c>
      <c r="B28" s="68">
        <v>721</v>
      </c>
      <c r="C28" s="68">
        <v>990</v>
      </c>
      <c r="D28" s="68">
        <v>979</v>
      </c>
      <c r="E28" s="68">
        <v>1034</v>
      </c>
      <c r="F28" s="68">
        <v>3724</v>
      </c>
      <c r="G28" s="105">
        <v>0.19360902255639098</v>
      </c>
      <c r="H28" s="105">
        <v>0.26584317937701396</v>
      </c>
      <c r="I28" s="105">
        <v>0.26288936627282494</v>
      </c>
      <c r="J28" s="105">
        <v>0.27765843179377014</v>
      </c>
    </row>
    <row r="29" spans="1:10" x14ac:dyDescent="0.25">
      <c r="A29" s="103">
        <v>1994</v>
      </c>
      <c r="B29" s="68">
        <v>839</v>
      </c>
      <c r="C29" s="68">
        <v>1032</v>
      </c>
      <c r="D29" s="68">
        <v>1071</v>
      </c>
      <c r="E29" s="68">
        <v>1089</v>
      </c>
      <c r="F29" s="68">
        <v>4031</v>
      </c>
      <c r="G29" s="105">
        <v>0.20813693872488218</v>
      </c>
      <c r="H29" s="105">
        <v>0.2560158769536095</v>
      </c>
      <c r="I29" s="105">
        <v>0.26569089555941455</v>
      </c>
      <c r="J29" s="105">
        <v>0.2701562887620938</v>
      </c>
    </row>
    <row r="30" spans="1:10" x14ac:dyDescent="0.25">
      <c r="A30" s="103">
        <v>1995</v>
      </c>
      <c r="B30" s="68">
        <v>915</v>
      </c>
      <c r="C30" s="68">
        <v>1058</v>
      </c>
      <c r="D30" s="68">
        <v>1150</v>
      </c>
      <c r="E30" s="68">
        <v>1134</v>
      </c>
      <c r="F30" s="68">
        <v>4257</v>
      </c>
      <c r="G30" s="105">
        <v>0.21494009866102889</v>
      </c>
      <c r="H30" s="105">
        <v>0.24853182992717876</v>
      </c>
      <c r="I30" s="105">
        <v>0.27014329339910736</v>
      </c>
      <c r="J30" s="105">
        <v>0.26638477801268501</v>
      </c>
    </row>
    <row r="31" spans="1:10" x14ac:dyDescent="0.25">
      <c r="A31" s="103">
        <v>1996</v>
      </c>
      <c r="B31" s="68">
        <v>954</v>
      </c>
      <c r="C31" s="68">
        <v>1066</v>
      </c>
      <c r="D31" s="68">
        <v>1198</v>
      </c>
      <c r="E31" s="68">
        <v>1176</v>
      </c>
      <c r="F31" s="68">
        <v>4394</v>
      </c>
      <c r="G31" s="105">
        <v>0.2171142467000455</v>
      </c>
      <c r="H31" s="105">
        <v>0.24260355029585798</v>
      </c>
      <c r="I31" s="105">
        <v>0.27264451524806554</v>
      </c>
      <c r="J31" s="105">
        <v>0.26763768775603097</v>
      </c>
    </row>
    <row r="32" spans="1:10" x14ac:dyDescent="0.25">
      <c r="A32" s="103">
        <v>1997</v>
      </c>
      <c r="B32" s="68">
        <v>878</v>
      </c>
      <c r="C32" s="68">
        <v>1039</v>
      </c>
      <c r="D32" s="68">
        <v>1196</v>
      </c>
      <c r="E32" s="68">
        <v>1198</v>
      </c>
      <c r="F32" s="68">
        <v>4311</v>
      </c>
      <c r="G32" s="105">
        <v>0.20366504291347715</v>
      </c>
      <c r="H32" s="105">
        <v>0.24101136627232661</v>
      </c>
      <c r="I32" s="105">
        <v>0.27742983066573879</v>
      </c>
      <c r="J32" s="105">
        <v>0.27789376014845746</v>
      </c>
    </row>
    <row r="33" spans="1:10" x14ac:dyDescent="0.25">
      <c r="A33" s="103">
        <v>1998</v>
      </c>
      <c r="B33" s="68">
        <v>885</v>
      </c>
      <c r="C33" s="68">
        <v>1038</v>
      </c>
      <c r="D33" s="68">
        <v>1238</v>
      </c>
      <c r="E33" s="68">
        <v>1243</v>
      </c>
      <c r="F33" s="68">
        <v>4404</v>
      </c>
      <c r="G33" s="105">
        <v>0.20095367847411444</v>
      </c>
      <c r="H33" s="105">
        <v>0.23569482288828339</v>
      </c>
      <c r="I33" s="105">
        <v>0.28110808356039962</v>
      </c>
      <c r="J33" s="105">
        <v>0.28224341507720252</v>
      </c>
    </row>
    <row r="34" spans="1:10" x14ac:dyDescent="0.25">
      <c r="A34" s="103">
        <v>1999</v>
      </c>
      <c r="B34" s="68">
        <v>845</v>
      </c>
      <c r="C34" s="68">
        <v>1005</v>
      </c>
      <c r="D34" s="68">
        <v>1274</v>
      </c>
      <c r="E34" s="68">
        <v>1278</v>
      </c>
      <c r="F34" s="68">
        <v>4402</v>
      </c>
      <c r="G34" s="105">
        <v>0.19195820081781009</v>
      </c>
      <c r="H34" s="105">
        <v>0.2283053157655611</v>
      </c>
      <c r="I34" s="105">
        <v>0.2894139027714675</v>
      </c>
      <c r="J34" s="105">
        <v>0.29032258064516131</v>
      </c>
    </row>
    <row r="35" spans="1:10" x14ac:dyDescent="0.25">
      <c r="A35" s="103">
        <v>2000</v>
      </c>
      <c r="B35" s="68">
        <v>844</v>
      </c>
      <c r="C35" s="68">
        <v>994</v>
      </c>
      <c r="D35" s="68">
        <v>1303</v>
      </c>
      <c r="E35" s="68">
        <v>1313</v>
      </c>
      <c r="F35" s="68">
        <v>4454</v>
      </c>
      <c r="G35" s="105">
        <v>0.18949259092950158</v>
      </c>
      <c r="H35" s="105">
        <v>0.22317018410417602</v>
      </c>
      <c r="I35" s="105">
        <v>0.29254602604400537</v>
      </c>
      <c r="J35" s="105">
        <v>0.29479119892231703</v>
      </c>
    </row>
    <row r="36" spans="1:10" x14ac:dyDescent="0.25">
      <c r="A36" s="103">
        <v>2001</v>
      </c>
      <c r="B36" s="68">
        <v>879</v>
      </c>
      <c r="C36" s="68">
        <v>995</v>
      </c>
      <c r="D36" s="68">
        <v>1329</v>
      </c>
      <c r="E36" s="68">
        <v>1353</v>
      </c>
      <c r="F36" s="68">
        <v>4556</v>
      </c>
      <c r="G36" s="105">
        <v>0.19293239683933275</v>
      </c>
      <c r="H36" s="105">
        <v>0.21839332748024584</v>
      </c>
      <c r="I36" s="105">
        <v>0.29170324846356455</v>
      </c>
      <c r="J36" s="105">
        <v>0.29697102721685686</v>
      </c>
    </row>
    <row r="37" spans="1:10" x14ac:dyDescent="0.25">
      <c r="A37" s="103">
        <v>2002</v>
      </c>
      <c r="B37" s="68">
        <v>912</v>
      </c>
      <c r="C37" s="68">
        <v>1002</v>
      </c>
      <c r="D37" s="68">
        <v>1344</v>
      </c>
      <c r="E37" s="68">
        <v>1394</v>
      </c>
      <c r="F37" s="68">
        <v>4652</v>
      </c>
      <c r="G37" s="105">
        <v>0.19604471195184867</v>
      </c>
      <c r="H37" s="105">
        <v>0.21539122957867585</v>
      </c>
      <c r="I37" s="105">
        <v>0.28890799656061911</v>
      </c>
      <c r="J37" s="105">
        <v>0.29965606190885641</v>
      </c>
    </row>
    <row r="38" spans="1:10" x14ac:dyDescent="0.25">
      <c r="A38" s="103">
        <v>2003</v>
      </c>
      <c r="B38" s="68">
        <v>956</v>
      </c>
      <c r="C38" s="68">
        <v>1023</v>
      </c>
      <c r="D38" s="68">
        <v>1353</v>
      </c>
      <c r="E38" s="68">
        <v>1436</v>
      </c>
      <c r="F38" s="68">
        <v>4768</v>
      </c>
      <c r="G38" s="105">
        <v>0.20050335570469799</v>
      </c>
      <c r="H38" s="105">
        <v>0.21455536912751677</v>
      </c>
      <c r="I38" s="105">
        <v>0.28376677852348992</v>
      </c>
      <c r="J38" s="105">
        <v>0.3011744966442953</v>
      </c>
    </row>
    <row r="39" spans="1:10" x14ac:dyDescent="0.25">
      <c r="A39" s="103">
        <v>2004</v>
      </c>
      <c r="B39" s="68">
        <v>990</v>
      </c>
      <c r="C39" s="68">
        <v>1044</v>
      </c>
      <c r="D39" s="68">
        <v>1350</v>
      </c>
      <c r="E39" s="68">
        <v>1476</v>
      </c>
      <c r="F39" s="68">
        <v>4860</v>
      </c>
      <c r="G39" s="105">
        <v>0.20370370370370369</v>
      </c>
      <c r="H39" s="105">
        <v>0.21481481481481482</v>
      </c>
      <c r="I39" s="105">
        <v>0.27777777777777779</v>
      </c>
      <c r="J39" s="105">
        <v>0.3037037037037037</v>
      </c>
    </row>
    <row r="40" spans="1:10" x14ac:dyDescent="0.25">
      <c r="A40" s="103">
        <v>2005</v>
      </c>
      <c r="B40" s="68">
        <v>1034</v>
      </c>
      <c r="C40" s="68">
        <v>1065</v>
      </c>
      <c r="D40" s="68">
        <v>1347</v>
      </c>
      <c r="E40" s="68">
        <v>1523</v>
      </c>
      <c r="F40" s="68">
        <v>4969</v>
      </c>
      <c r="G40" s="105">
        <v>0.2080901589857114</v>
      </c>
      <c r="H40" s="105">
        <v>0.2143288388005635</v>
      </c>
      <c r="I40" s="105">
        <v>0.27108070034212117</v>
      </c>
      <c r="J40" s="105">
        <v>0.30650030187160393</v>
      </c>
    </row>
    <row r="41" spans="1:10" x14ac:dyDescent="0.25">
      <c r="A41" s="103">
        <v>2006</v>
      </c>
      <c r="B41" s="68">
        <v>1076</v>
      </c>
      <c r="C41" s="68">
        <v>1095</v>
      </c>
      <c r="D41" s="68">
        <v>1334</v>
      </c>
      <c r="E41" s="68">
        <v>1575</v>
      </c>
      <c r="F41" s="68">
        <v>5080</v>
      </c>
      <c r="G41" s="105">
        <v>0.21181102362204723</v>
      </c>
      <c r="H41" s="105">
        <v>0.21555118110236221</v>
      </c>
      <c r="I41" s="105">
        <v>0.26259842519685039</v>
      </c>
      <c r="J41" s="105">
        <v>0.31003937007874016</v>
      </c>
    </row>
    <row r="42" spans="1:10" x14ac:dyDescent="0.25">
      <c r="A42" s="103">
        <v>2007</v>
      </c>
      <c r="B42" s="68">
        <v>1119</v>
      </c>
      <c r="C42" s="68">
        <v>1124</v>
      </c>
      <c r="D42" s="68">
        <v>1316</v>
      </c>
      <c r="E42" s="68">
        <v>1634</v>
      </c>
      <c r="F42" s="68">
        <v>5193</v>
      </c>
      <c r="G42" s="105">
        <v>0.21548238012709417</v>
      </c>
      <c r="H42" s="105">
        <v>0.21644521471211245</v>
      </c>
      <c r="I42" s="105">
        <v>0.25341806277681495</v>
      </c>
      <c r="J42" s="105">
        <v>0.31465434238397844</v>
      </c>
    </row>
    <row r="43" spans="1:10" x14ac:dyDescent="0.25">
      <c r="A43" s="103">
        <v>2008</v>
      </c>
      <c r="B43" s="68">
        <v>1151</v>
      </c>
      <c r="C43" s="68">
        <v>1173</v>
      </c>
      <c r="D43" s="68">
        <v>1306</v>
      </c>
      <c r="E43" s="68">
        <v>1704</v>
      </c>
      <c r="F43" s="68">
        <v>5334</v>
      </c>
      <c r="G43" s="105">
        <v>0.21578552680914886</v>
      </c>
      <c r="H43" s="105">
        <v>0.21991001124859394</v>
      </c>
      <c r="I43" s="105">
        <v>0.24484439445069367</v>
      </c>
      <c r="J43" s="105">
        <v>0.31946006749156358</v>
      </c>
    </row>
    <row r="44" spans="1:10" x14ac:dyDescent="0.25">
      <c r="A44" s="103">
        <v>2009</v>
      </c>
      <c r="B44" s="68">
        <v>1198</v>
      </c>
      <c r="C44" s="68">
        <v>1229</v>
      </c>
      <c r="D44" s="68">
        <v>1302</v>
      </c>
      <c r="E44" s="68">
        <v>1793</v>
      </c>
      <c r="F44" s="68">
        <v>5522</v>
      </c>
      <c r="G44" s="105">
        <v>0.21695038029699384</v>
      </c>
      <c r="H44" s="105">
        <v>0.22256428830134009</v>
      </c>
      <c r="I44" s="105">
        <v>0.23578413618254257</v>
      </c>
      <c r="J44" s="105">
        <v>0.3247011952191235</v>
      </c>
    </row>
    <row r="45" spans="1:10" x14ac:dyDescent="0.25">
      <c r="A45" s="103">
        <v>2010</v>
      </c>
      <c r="B45" s="68">
        <v>1238</v>
      </c>
      <c r="C45" s="68">
        <v>1294</v>
      </c>
      <c r="D45" s="68">
        <v>1307</v>
      </c>
      <c r="E45" s="68">
        <v>1900</v>
      </c>
      <c r="F45" s="68">
        <v>5739</v>
      </c>
      <c r="G45" s="105">
        <v>0.21571702387175465</v>
      </c>
      <c r="H45" s="105">
        <v>0.225474821397456</v>
      </c>
      <c r="I45" s="105">
        <v>0.22774002439449381</v>
      </c>
      <c r="J45" s="105">
        <v>0.33106813033629551</v>
      </c>
    </row>
    <row r="46" spans="1:10" x14ac:dyDescent="0.25">
      <c r="A46" s="103">
        <v>2011</v>
      </c>
      <c r="B46" s="104">
        <v>1276</v>
      </c>
      <c r="C46" s="104">
        <v>1345</v>
      </c>
      <c r="D46" s="104">
        <v>1305</v>
      </c>
      <c r="E46" s="104">
        <v>2002</v>
      </c>
      <c r="F46" s="68">
        <f>SUM(B46:E46)</f>
        <v>5928</v>
      </c>
      <c r="G46" s="105">
        <v>0.21524966261808368</v>
      </c>
      <c r="H46" s="105">
        <v>0.22688933873144398</v>
      </c>
      <c r="I46" s="105">
        <v>0.22014170040485831</v>
      </c>
      <c r="J46" s="105">
        <v>0.33771929824561403</v>
      </c>
    </row>
    <row r="47" spans="1:10" x14ac:dyDescent="0.25">
      <c r="A47" s="103">
        <v>2012</v>
      </c>
      <c r="B47" s="104">
        <v>1311</v>
      </c>
      <c r="C47" s="104">
        <v>1381</v>
      </c>
      <c r="D47" s="104">
        <v>1287</v>
      </c>
      <c r="E47" s="104">
        <v>2089</v>
      </c>
      <c r="F47" s="68">
        <f>SUM(B47:E47)</f>
        <v>6068</v>
      </c>
      <c r="G47" s="105">
        <v>0.21605141727092947</v>
      </c>
      <c r="H47" s="105">
        <v>0.22758734344100198</v>
      </c>
      <c r="I47" s="105">
        <v>0.21209624258404747</v>
      </c>
      <c r="J47" s="105">
        <v>0.34426499670402111</v>
      </c>
    </row>
    <row r="48" spans="1:10" x14ac:dyDescent="0.25">
      <c r="A48" s="103">
        <v>2013</v>
      </c>
      <c r="B48" s="79">
        <v>1321</v>
      </c>
      <c r="C48" s="79">
        <v>1400</v>
      </c>
      <c r="D48" s="79">
        <v>1263</v>
      </c>
      <c r="E48" s="79">
        <v>2161</v>
      </c>
      <c r="F48" s="68">
        <f t="shared" ref="F48" si="0">SUM(B48:E48)</f>
        <v>6145</v>
      </c>
      <c r="G48" s="105">
        <f>B48/F48</f>
        <v>0.21497152156224572</v>
      </c>
      <c r="H48" s="105">
        <f>C48/F48</f>
        <v>0.22782750203417412</v>
      </c>
      <c r="I48" s="105">
        <f>D48/F48</f>
        <v>0.20553295362082993</v>
      </c>
      <c r="J48" s="105">
        <f>E48/F48</f>
        <v>0.35166802278275022</v>
      </c>
    </row>
    <row r="49" spans="1:10" x14ac:dyDescent="0.25">
      <c r="A49" s="418" t="s">
        <v>870</v>
      </c>
      <c r="B49" s="421"/>
      <c r="C49" s="421"/>
      <c r="D49" s="421"/>
      <c r="E49" s="421"/>
      <c r="F49" s="421"/>
      <c r="G49" s="421"/>
      <c r="H49" s="421"/>
      <c r="I49" s="421"/>
      <c r="J49" s="422"/>
    </row>
    <row r="51" spans="1:10" x14ac:dyDescent="0.25">
      <c r="A51" s="59" t="s">
        <v>742</v>
      </c>
      <c r="B51" s="56"/>
      <c r="C51" s="56"/>
      <c r="D51" s="56"/>
    </row>
    <row r="52" spans="1:10" x14ac:dyDescent="0.25">
      <c r="A52" s="56"/>
      <c r="B52" s="56"/>
      <c r="C52" s="56"/>
      <c r="D52" s="56"/>
    </row>
    <row r="53" spans="1:10" x14ac:dyDescent="0.25">
      <c r="A53" s="56" t="s">
        <v>802</v>
      </c>
      <c r="B53" s="56"/>
      <c r="C53" s="56"/>
      <c r="D53" s="56"/>
    </row>
    <row r="54" spans="1:10" x14ac:dyDescent="0.25">
      <c r="A54" s="254" t="s">
        <v>736</v>
      </c>
      <c r="B54" s="56"/>
      <c r="C54" s="56"/>
      <c r="D54" s="56"/>
    </row>
    <row r="55" spans="1:10" x14ac:dyDescent="0.25">
      <c r="A55" s="56"/>
      <c r="B55" s="56"/>
      <c r="C55" s="56"/>
      <c r="D55" s="56"/>
    </row>
  </sheetData>
  <mergeCells count="2">
    <mergeCell ref="A6:J7"/>
    <mergeCell ref="A49:J49"/>
  </mergeCells>
  <hyperlinks>
    <hyperlink ref="A3" location="TableOfContents!A1" display="Back"/>
    <hyperlink ref="A54" r:id="rId1" location="95160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workbookViewId="0">
      <selection activeCell="F22" sqref="F22"/>
    </sheetView>
  </sheetViews>
  <sheetFormatPr defaultColWidth="8.85546875" defaultRowHeight="15" x14ac:dyDescent="0.25"/>
  <sheetData>
    <row r="1" spans="1:10" ht="15.75" x14ac:dyDescent="0.25">
      <c r="A1" s="2" t="s">
        <v>261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56" customFormat="1" ht="15.75" x14ac:dyDescent="0.25">
      <c r="A2" s="2" t="s">
        <v>262</v>
      </c>
    </row>
    <row r="3" spans="1:10" s="56" customFormat="1" x14ac:dyDescent="0.25"/>
    <row r="4" spans="1:10" s="56" customFormat="1" ht="18.75" x14ac:dyDescent="0.3">
      <c r="A4" s="27" t="s">
        <v>141</v>
      </c>
      <c r="B4" s="28" t="s">
        <v>142</v>
      </c>
    </row>
    <row r="5" spans="1:10" s="56" customFormat="1" ht="18.75" x14ac:dyDescent="0.3">
      <c r="A5" s="27"/>
      <c r="B5" s="28"/>
    </row>
    <row r="6" spans="1:10" s="56" customFormat="1" x14ac:dyDescent="0.25"/>
    <row r="7" spans="1:10" x14ac:dyDescent="0.25">
      <c r="A7" s="390" t="s">
        <v>569</v>
      </c>
      <c r="B7" s="390"/>
      <c r="C7" s="390"/>
      <c r="D7" s="114"/>
      <c r="E7" s="56"/>
      <c r="F7" s="390" t="s">
        <v>570</v>
      </c>
      <c r="G7" s="390"/>
      <c r="H7" s="390"/>
      <c r="I7" s="56"/>
      <c r="J7" s="56"/>
    </row>
    <row r="8" spans="1:10" ht="36.75" customHeight="1" x14ac:dyDescent="0.25">
      <c r="A8" s="390"/>
      <c r="B8" s="390"/>
      <c r="C8" s="390"/>
      <c r="D8" s="114"/>
      <c r="E8" s="56"/>
      <c r="F8" s="390"/>
      <c r="G8" s="390"/>
      <c r="H8" s="390"/>
      <c r="I8" s="56"/>
      <c r="J8" s="56"/>
    </row>
    <row r="9" spans="1:10" x14ac:dyDescent="0.25">
      <c r="A9" s="187" t="s">
        <v>149</v>
      </c>
      <c r="B9" s="134" t="s">
        <v>30</v>
      </c>
      <c r="C9" s="134" t="s">
        <v>31</v>
      </c>
      <c r="D9" s="56"/>
      <c r="E9" s="56"/>
      <c r="F9" s="134" t="s">
        <v>149</v>
      </c>
      <c r="G9" s="134" t="s">
        <v>30</v>
      </c>
      <c r="H9" s="134" t="s">
        <v>31</v>
      </c>
      <c r="I9" s="56"/>
      <c r="J9" s="56"/>
    </row>
    <row r="10" spans="1:10" x14ac:dyDescent="0.25">
      <c r="A10" s="168">
        <v>1960</v>
      </c>
      <c r="B10" s="188">
        <v>54.5</v>
      </c>
      <c r="C10" s="188">
        <v>52.5</v>
      </c>
      <c r="D10" s="56"/>
      <c r="E10" s="56"/>
      <c r="F10" s="103">
        <v>1980</v>
      </c>
      <c r="G10" s="116">
        <v>41.8</v>
      </c>
      <c r="H10" s="116">
        <v>46</v>
      </c>
      <c r="I10" s="56"/>
      <c r="J10" s="56"/>
    </row>
    <row r="11" spans="1:10" x14ac:dyDescent="0.25">
      <c r="A11" s="168">
        <v>1970</v>
      </c>
      <c r="B11" s="188">
        <v>52.1</v>
      </c>
      <c r="C11" s="188">
        <v>52.8</v>
      </c>
      <c r="D11" s="56"/>
      <c r="E11" s="56"/>
      <c r="F11" s="103">
        <v>1990</v>
      </c>
      <c r="G11" s="116">
        <v>41.4</v>
      </c>
      <c r="H11" s="116">
        <v>45.1</v>
      </c>
      <c r="I11" s="56"/>
      <c r="J11" s="56"/>
    </row>
    <row r="12" spans="1:10" x14ac:dyDescent="0.25">
      <c r="A12" s="168">
        <v>1980</v>
      </c>
      <c r="B12" s="188">
        <v>51.2</v>
      </c>
      <c r="C12" s="188">
        <v>51.1</v>
      </c>
      <c r="D12" s="56"/>
      <c r="E12" s="56"/>
      <c r="F12" s="103">
        <v>2000</v>
      </c>
      <c r="G12" s="103">
        <v>43.1</v>
      </c>
      <c r="H12" s="103">
        <v>44.5</v>
      </c>
      <c r="I12" s="56"/>
      <c r="J12" s="56"/>
    </row>
    <row r="13" spans="1:10" x14ac:dyDescent="0.25">
      <c r="A13" s="168">
        <v>1990</v>
      </c>
      <c r="B13" s="188">
        <v>48.1</v>
      </c>
      <c r="C13" s="188">
        <v>48.4</v>
      </c>
      <c r="D13" s="56"/>
      <c r="E13" s="56"/>
      <c r="F13" s="103">
        <v>2010</v>
      </c>
      <c r="G13" s="103">
        <v>44.4</v>
      </c>
      <c r="H13" s="103">
        <v>44.8</v>
      </c>
      <c r="I13" s="56"/>
      <c r="J13" s="56"/>
    </row>
    <row r="14" spans="1:10" x14ac:dyDescent="0.25">
      <c r="A14" s="168">
        <v>2000</v>
      </c>
      <c r="B14" s="188">
        <v>49.6</v>
      </c>
      <c r="C14" s="188">
        <v>49.2</v>
      </c>
      <c r="D14" s="56"/>
      <c r="E14" s="56"/>
      <c r="F14" s="56"/>
      <c r="G14" s="56"/>
      <c r="H14" s="56"/>
      <c r="I14" s="56"/>
      <c r="J14" s="56"/>
    </row>
    <row r="15" spans="1:10" x14ac:dyDescent="0.25">
      <c r="A15" s="168">
        <v>2010</v>
      </c>
      <c r="B15" s="189">
        <v>49.5</v>
      </c>
      <c r="C15" s="190">
        <v>48.8</v>
      </c>
      <c r="D15" s="56"/>
      <c r="E15" s="56"/>
      <c r="F15" s="56"/>
      <c r="G15" s="56"/>
      <c r="H15" s="56"/>
      <c r="I15" s="56"/>
      <c r="J15" s="56"/>
    </row>
    <row r="18" spans="1:8" x14ac:dyDescent="0.25">
      <c r="A18" s="59" t="s">
        <v>34</v>
      </c>
      <c r="B18" s="56"/>
      <c r="C18" s="56"/>
      <c r="D18" s="56"/>
      <c r="E18" s="56"/>
      <c r="F18" s="56"/>
      <c r="G18" s="56"/>
      <c r="H18" s="56"/>
    </row>
    <row r="19" spans="1:8" x14ac:dyDescent="0.25">
      <c r="A19" s="56"/>
      <c r="B19" s="56"/>
      <c r="C19" s="56"/>
      <c r="D19" s="56"/>
      <c r="E19" s="56"/>
      <c r="F19" s="56"/>
      <c r="G19" s="56"/>
      <c r="H19" s="56"/>
    </row>
    <row r="20" spans="1:8" x14ac:dyDescent="0.25">
      <c r="A20" s="57" t="s">
        <v>773</v>
      </c>
      <c r="B20" s="56"/>
      <c r="C20" s="56"/>
      <c r="D20" s="56"/>
      <c r="E20" s="56"/>
      <c r="F20" s="56"/>
      <c r="G20" s="56"/>
      <c r="H20" s="56"/>
    </row>
    <row r="21" spans="1:8" x14ac:dyDescent="0.25">
      <c r="A21" s="56" t="s">
        <v>803</v>
      </c>
      <c r="B21" s="56"/>
      <c r="C21" s="56"/>
      <c r="D21" s="56"/>
      <c r="E21" s="56"/>
      <c r="F21" s="56"/>
      <c r="G21" s="56"/>
      <c r="H21" s="56"/>
    </row>
    <row r="22" spans="1:8" x14ac:dyDescent="0.25">
      <c r="A22" s="56"/>
      <c r="B22" s="56"/>
      <c r="C22" s="56"/>
      <c r="D22" s="56"/>
      <c r="E22" s="56"/>
      <c r="F22" s="56"/>
      <c r="G22" s="56"/>
      <c r="H22" s="56"/>
    </row>
    <row r="23" spans="1:8" x14ac:dyDescent="0.25">
      <c r="A23" s="57" t="s">
        <v>774</v>
      </c>
      <c r="B23" s="56"/>
      <c r="C23" s="56"/>
      <c r="D23" s="56"/>
      <c r="E23" s="56"/>
      <c r="F23" s="56"/>
      <c r="G23" s="56"/>
      <c r="H23" s="56"/>
    </row>
    <row r="24" spans="1:8" x14ac:dyDescent="0.25">
      <c r="A24" s="56" t="s">
        <v>804</v>
      </c>
      <c r="B24" s="56"/>
      <c r="C24" s="56"/>
      <c r="D24" s="56"/>
      <c r="E24" s="56"/>
      <c r="F24" s="56"/>
      <c r="G24" s="56"/>
      <c r="H24" s="56"/>
    </row>
  </sheetData>
  <mergeCells count="2">
    <mergeCell ref="A7:C8"/>
    <mergeCell ref="F7:H8"/>
  </mergeCells>
  <hyperlinks>
    <hyperlink ref="A4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A3" sqref="A3"/>
    </sheetView>
  </sheetViews>
  <sheetFormatPr defaultColWidth="8.85546875" defaultRowHeight="15" x14ac:dyDescent="0.25"/>
  <cols>
    <col min="2" max="2" width="12" customWidth="1"/>
    <col min="3" max="3" width="11.85546875" customWidth="1"/>
  </cols>
  <sheetData>
    <row r="1" spans="1:3" s="56" customFormat="1" ht="15.75" x14ac:dyDescent="0.25">
      <c r="A1" s="2" t="s">
        <v>986</v>
      </c>
    </row>
    <row r="2" spans="1:3" s="56" customFormat="1" x14ac:dyDescent="0.25"/>
    <row r="3" spans="1:3" s="56" customFormat="1" ht="18.75" x14ac:dyDescent="0.3">
      <c r="A3" s="27" t="s">
        <v>141</v>
      </c>
      <c r="B3" s="28" t="s">
        <v>142</v>
      </c>
    </row>
    <row r="4" spans="1:3" s="56" customFormat="1" x14ac:dyDescent="0.25"/>
    <row r="5" spans="1:3" s="56" customFormat="1" x14ac:dyDescent="0.25"/>
    <row r="6" spans="1:3" ht="15.75" customHeight="1" x14ac:dyDescent="0.25">
      <c r="A6" s="390" t="s">
        <v>987</v>
      </c>
      <c r="B6" s="390"/>
      <c r="C6" s="390"/>
    </row>
    <row r="7" spans="1:3" ht="47.25" customHeight="1" x14ac:dyDescent="0.25">
      <c r="A7" s="390"/>
      <c r="B7" s="390"/>
      <c r="C7" s="390"/>
    </row>
    <row r="8" spans="1:3" x14ac:dyDescent="0.25">
      <c r="A8" s="134" t="s">
        <v>149</v>
      </c>
      <c r="B8" s="134" t="s">
        <v>30</v>
      </c>
      <c r="C8" s="134" t="s">
        <v>31</v>
      </c>
    </row>
    <row r="9" spans="1:3" x14ac:dyDescent="0.25">
      <c r="A9" s="101">
        <v>1970</v>
      </c>
      <c r="B9" s="191">
        <v>1.068986</v>
      </c>
      <c r="C9" s="191">
        <v>0.42396200000000001</v>
      </c>
    </row>
    <row r="10" spans="1:3" x14ac:dyDescent="0.25">
      <c r="A10" s="101">
        <v>1975</v>
      </c>
      <c r="B10" s="191">
        <v>1.710923</v>
      </c>
      <c r="C10" s="191">
        <v>0.77785099999999996</v>
      </c>
    </row>
    <row r="11" spans="1:3" x14ac:dyDescent="0.25">
      <c r="A11" s="101">
        <v>1980</v>
      </c>
      <c r="B11" s="191">
        <v>1.9280299999999999</v>
      </c>
      <c r="C11" s="191">
        <v>0.93064999999999998</v>
      </c>
    </row>
    <row r="12" spans="1:3" x14ac:dyDescent="0.25">
      <c r="A12" s="101">
        <v>1985</v>
      </c>
      <c r="B12" s="191">
        <v>1.7847500000000001</v>
      </c>
      <c r="C12" s="191">
        <v>0.871888</v>
      </c>
    </row>
    <row r="13" spans="1:3" x14ac:dyDescent="0.25">
      <c r="A13" s="101">
        <v>1986</v>
      </c>
      <c r="B13" s="191">
        <v>1.826835</v>
      </c>
      <c r="C13" s="191">
        <v>0.90162799999999999</v>
      </c>
    </row>
    <row r="14" spans="1:3" x14ac:dyDescent="0.25">
      <c r="A14" s="101">
        <v>1987</v>
      </c>
      <c r="B14" s="191">
        <v>1.857172</v>
      </c>
      <c r="C14" s="191">
        <v>0.92868700000000004</v>
      </c>
    </row>
    <row r="15" spans="1:3" x14ac:dyDescent="0.25">
      <c r="A15" s="101">
        <v>1988</v>
      </c>
      <c r="B15" s="191">
        <v>1.876878</v>
      </c>
      <c r="C15" s="191">
        <v>0.95340599999999998</v>
      </c>
    </row>
    <row r="16" spans="1:3" x14ac:dyDescent="0.25">
      <c r="A16" s="101">
        <v>1989</v>
      </c>
      <c r="B16" s="191">
        <v>1.906379</v>
      </c>
      <c r="C16" s="191">
        <v>0.988985</v>
      </c>
    </row>
    <row r="17" spans="1:3" x14ac:dyDescent="0.25">
      <c r="A17" s="101">
        <v>1990</v>
      </c>
      <c r="B17" s="191">
        <v>1.967408</v>
      </c>
      <c r="C17" s="191">
        <v>1.0438860000000001</v>
      </c>
    </row>
    <row r="18" spans="1:3" x14ac:dyDescent="0.25">
      <c r="A18" s="101">
        <v>1991</v>
      </c>
      <c r="B18" s="191">
        <v>2.067777</v>
      </c>
      <c r="C18" s="191">
        <v>1.1271610000000001</v>
      </c>
    </row>
    <row r="19" spans="1:3" x14ac:dyDescent="0.25">
      <c r="A19" s="101">
        <v>1992</v>
      </c>
      <c r="B19" s="191">
        <v>2.219789</v>
      </c>
      <c r="C19" s="191">
        <v>1.247994</v>
      </c>
    </row>
    <row r="20" spans="1:3" x14ac:dyDescent="0.25">
      <c r="A20" s="101">
        <v>1993</v>
      </c>
      <c r="B20" s="191">
        <v>2.357332</v>
      </c>
      <c r="C20" s="191">
        <v>1.3686339999999999</v>
      </c>
    </row>
    <row r="21" spans="1:3" x14ac:dyDescent="0.25">
      <c r="A21" s="101">
        <v>1994</v>
      </c>
      <c r="B21" s="191">
        <v>2.473061</v>
      </c>
      <c r="C21" s="191">
        <v>1.4898929999999999</v>
      </c>
    </row>
    <row r="22" spans="1:3" x14ac:dyDescent="0.25">
      <c r="A22" s="101">
        <v>1995</v>
      </c>
      <c r="B22" s="191">
        <v>2.5683590000000001</v>
      </c>
      <c r="C22" s="191">
        <v>1.6169039999999999</v>
      </c>
    </row>
    <row r="23" spans="1:3" x14ac:dyDescent="0.25">
      <c r="A23" s="101">
        <v>1996</v>
      </c>
      <c r="B23" s="191">
        <v>2.6444540000000001</v>
      </c>
      <c r="C23" s="191">
        <v>1.741169</v>
      </c>
    </row>
    <row r="24" spans="1:3" x14ac:dyDescent="0.25">
      <c r="A24" s="101">
        <v>1997</v>
      </c>
      <c r="B24" s="191">
        <v>2.6664859999999999</v>
      </c>
      <c r="C24" s="191">
        <v>1.841648</v>
      </c>
    </row>
    <row r="25" spans="1:3" x14ac:dyDescent="0.25">
      <c r="A25" s="101">
        <v>1998</v>
      </c>
      <c r="B25" s="191">
        <v>2.7372960000000002</v>
      </c>
      <c r="C25" s="191">
        <v>1.961023</v>
      </c>
    </row>
    <row r="26" spans="1:3" x14ac:dyDescent="0.25">
      <c r="A26" s="101">
        <v>1999</v>
      </c>
      <c r="B26" s="191">
        <v>2.8011629999999998</v>
      </c>
      <c r="C26" s="191">
        <v>2.0782919999999998</v>
      </c>
    </row>
    <row r="27" spans="1:3" x14ac:dyDescent="0.25">
      <c r="A27" s="101">
        <v>2000</v>
      </c>
      <c r="B27" s="191">
        <v>2.856411</v>
      </c>
      <c r="C27" s="191">
        <v>2.1859229999999998</v>
      </c>
    </row>
    <row r="28" spans="1:3" x14ac:dyDescent="0.25">
      <c r="A28" s="101">
        <v>2001</v>
      </c>
      <c r="B28" s="191">
        <v>2.9518330000000002</v>
      </c>
      <c r="C28" s="191">
        <v>2.3223500000000001</v>
      </c>
    </row>
    <row r="29" spans="1:3" x14ac:dyDescent="0.25">
      <c r="A29" s="101">
        <v>2002</v>
      </c>
      <c r="B29" s="191">
        <v>3.070001</v>
      </c>
      <c r="C29" s="191">
        <v>2.4739800000000001</v>
      </c>
    </row>
    <row r="30" spans="1:3" x14ac:dyDescent="0.25">
      <c r="A30" s="101">
        <v>2003</v>
      </c>
      <c r="B30" s="191">
        <v>3.2246239999999999</v>
      </c>
      <c r="C30" s="191">
        <v>2.6490490000000002</v>
      </c>
    </row>
    <row r="31" spans="1:3" x14ac:dyDescent="0.25">
      <c r="A31" s="101">
        <v>2004</v>
      </c>
      <c r="B31" s="191">
        <v>3.373723</v>
      </c>
      <c r="C31" s="191">
        <v>2.8245480000000001</v>
      </c>
    </row>
    <row r="32" spans="1:3" x14ac:dyDescent="0.25">
      <c r="A32" s="101">
        <v>2005</v>
      </c>
      <c r="B32" s="191">
        <v>3.5172590000000001</v>
      </c>
      <c r="C32" s="191">
        <v>3.0017299999999998</v>
      </c>
    </row>
    <row r="33" spans="1:6" x14ac:dyDescent="0.25">
      <c r="A33" s="101">
        <v>2006</v>
      </c>
      <c r="B33" s="191">
        <v>3.6431209999999998</v>
      </c>
      <c r="C33" s="191">
        <v>3.1637970000000002</v>
      </c>
    </row>
    <row r="34" spans="1:6" x14ac:dyDescent="0.25">
      <c r="A34" s="101">
        <v>2007</v>
      </c>
      <c r="B34" s="191">
        <v>3.7739120000000002</v>
      </c>
      <c r="C34" s="191">
        <v>3.324811</v>
      </c>
    </row>
    <row r="35" spans="1:6" x14ac:dyDescent="0.25">
      <c r="A35" s="101">
        <v>2008</v>
      </c>
      <c r="B35" s="191">
        <v>3.9245239999999999</v>
      </c>
      <c r="C35" s="191">
        <v>3.502167</v>
      </c>
    </row>
    <row r="36" spans="1:6" x14ac:dyDescent="0.25">
      <c r="A36" s="101">
        <v>2009</v>
      </c>
      <c r="B36" s="191">
        <v>4.1003999999999996</v>
      </c>
      <c r="C36" s="191">
        <v>3.6876129999999998</v>
      </c>
    </row>
    <row r="37" spans="1:6" x14ac:dyDescent="0.25">
      <c r="A37" s="101">
        <v>2010</v>
      </c>
      <c r="B37" s="191">
        <v>4.309685</v>
      </c>
      <c r="C37" s="191">
        <v>3.894266</v>
      </c>
    </row>
    <row r="38" spans="1:6" x14ac:dyDescent="0.25">
      <c r="A38" s="101">
        <v>2011</v>
      </c>
      <c r="B38" s="191">
        <v>4.493811</v>
      </c>
      <c r="C38" s="191">
        <v>4.0817329999999998</v>
      </c>
    </row>
    <row r="39" spans="1:6" x14ac:dyDescent="0.25">
      <c r="A39" s="101">
        <v>2012</v>
      </c>
      <c r="B39" s="191">
        <v>4.6060439999999998</v>
      </c>
      <c r="C39" s="191">
        <v>4.2205469999999998</v>
      </c>
    </row>
    <row r="40" spans="1:6" x14ac:dyDescent="0.25">
      <c r="A40" s="101">
        <v>2013</v>
      </c>
      <c r="B40" s="103">
        <v>4.6421340000000004</v>
      </c>
      <c r="C40" s="103">
        <v>4.2988160000000004</v>
      </c>
    </row>
    <row r="41" spans="1:6" x14ac:dyDescent="0.25">
      <c r="A41" s="355">
        <v>2014</v>
      </c>
      <c r="B41" s="191">
        <v>4.627675</v>
      </c>
      <c r="C41" s="191">
        <v>4.3268430000000002</v>
      </c>
    </row>
    <row r="42" spans="1:6" s="358" customFormat="1" x14ac:dyDescent="0.25">
      <c r="A42" s="360"/>
      <c r="B42" s="359"/>
      <c r="C42" s="359"/>
    </row>
    <row r="44" spans="1:6" x14ac:dyDescent="0.25">
      <c r="A44" s="59" t="s">
        <v>742</v>
      </c>
      <c r="B44" s="56"/>
      <c r="C44" s="56"/>
      <c r="D44" s="56"/>
      <c r="E44" s="56"/>
      <c r="F44" s="56"/>
    </row>
    <row r="45" spans="1:6" x14ac:dyDescent="0.25">
      <c r="A45" s="56"/>
      <c r="B45" s="56"/>
      <c r="C45" s="56"/>
      <c r="D45" s="56"/>
      <c r="E45" s="56"/>
      <c r="F45" s="56"/>
    </row>
    <row r="46" spans="1:6" x14ac:dyDescent="0.25">
      <c r="A46" s="56" t="s">
        <v>985</v>
      </c>
      <c r="B46" s="56"/>
      <c r="C46" s="56"/>
      <c r="D46" s="56"/>
      <c r="E46" s="56"/>
      <c r="F46" s="56"/>
    </row>
    <row r="47" spans="1:6" x14ac:dyDescent="0.25">
      <c r="A47" s="56" t="s">
        <v>805</v>
      </c>
      <c r="B47" s="56"/>
      <c r="C47" s="56"/>
      <c r="D47" s="56"/>
      <c r="E47" s="56"/>
      <c r="F47" s="56"/>
    </row>
    <row r="48" spans="1:6" x14ac:dyDescent="0.25">
      <c r="A48" s="361" t="s">
        <v>945</v>
      </c>
      <c r="B48" s="56"/>
      <c r="C48" s="56"/>
      <c r="D48" s="56"/>
      <c r="E48" s="56"/>
      <c r="F48" s="56"/>
    </row>
    <row r="49" spans="1:6" x14ac:dyDescent="0.25">
      <c r="A49" s="56"/>
      <c r="B49" s="56"/>
      <c r="C49" s="56"/>
      <c r="D49" s="56"/>
      <c r="E49" s="56"/>
      <c r="F49" s="56"/>
    </row>
  </sheetData>
  <mergeCells count="1">
    <mergeCell ref="A6:C7"/>
  </mergeCells>
  <hyperlinks>
    <hyperlink ref="A3" location="TableOfContents!A1" display="Back"/>
    <hyperlink ref="A48" r:id="rId1" location="table5.d3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C5" sqref="C5"/>
    </sheetView>
  </sheetViews>
  <sheetFormatPr defaultColWidth="8.85546875" defaultRowHeight="15" x14ac:dyDescent="0.25"/>
  <cols>
    <col min="2" max="3" width="9.140625" bestFit="1" customWidth="1"/>
    <col min="4" max="5" width="10.28515625" bestFit="1" customWidth="1"/>
  </cols>
  <sheetData>
    <row r="1" spans="1:7" s="56" customFormat="1" ht="15.75" x14ac:dyDescent="0.25">
      <c r="A1" s="2" t="s">
        <v>988</v>
      </c>
    </row>
    <row r="2" spans="1:7" s="56" customFormat="1" x14ac:dyDescent="0.25"/>
    <row r="3" spans="1:7" s="56" customFormat="1" ht="18.75" x14ac:dyDescent="0.3">
      <c r="A3" s="27" t="s">
        <v>141</v>
      </c>
      <c r="B3" s="28" t="s">
        <v>142</v>
      </c>
    </row>
    <row r="4" spans="1:7" s="56" customFormat="1" x14ac:dyDescent="0.25"/>
    <row r="5" spans="1:7" s="56" customFormat="1" x14ac:dyDescent="0.25"/>
    <row r="6" spans="1:7" ht="15.75" customHeight="1" x14ac:dyDescent="0.25">
      <c r="A6" s="390" t="s">
        <v>988</v>
      </c>
      <c r="B6" s="390"/>
      <c r="C6" s="390"/>
      <c r="D6" s="390"/>
      <c r="E6" s="390"/>
      <c r="F6" s="390"/>
      <c r="G6" s="390"/>
    </row>
    <row r="7" spans="1:7" x14ac:dyDescent="0.25">
      <c r="A7" s="390"/>
      <c r="B7" s="390"/>
      <c r="C7" s="390"/>
      <c r="D7" s="390"/>
      <c r="E7" s="390"/>
      <c r="F7" s="390"/>
      <c r="G7" s="390"/>
    </row>
    <row r="8" spans="1:7" s="56" customFormat="1" x14ac:dyDescent="0.25">
      <c r="A8" s="425" t="s">
        <v>271</v>
      </c>
      <c r="B8" s="423" t="s">
        <v>874</v>
      </c>
      <c r="C8" s="424"/>
      <c r="D8" s="423" t="s">
        <v>875</v>
      </c>
      <c r="E8" s="424"/>
      <c r="F8" s="423" t="s">
        <v>202</v>
      </c>
      <c r="G8" s="424"/>
    </row>
    <row r="9" spans="1:7" ht="30" customHeight="1" x14ac:dyDescent="0.25">
      <c r="A9" s="426"/>
      <c r="B9" s="244" t="s">
        <v>30</v>
      </c>
      <c r="C9" s="244" t="s">
        <v>31</v>
      </c>
      <c r="D9" s="244" t="s">
        <v>30</v>
      </c>
      <c r="E9" s="244" t="s">
        <v>31</v>
      </c>
      <c r="F9" s="244" t="s">
        <v>30</v>
      </c>
      <c r="G9" s="244" t="s">
        <v>31</v>
      </c>
    </row>
    <row r="10" spans="1:7" x14ac:dyDescent="0.25">
      <c r="A10" s="102" t="s">
        <v>263</v>
      </c>
      <c r="B10" s="356">
        <v>19977</v>
      </c>
      <c r="C10" s="356">
        <v>13518</v>
      </c>
      <c r="D10" s="356">
        <v>11739427</v>
      </c>
      <c r="E10" s="356">
        <v>11172747</v>
      </c>
      <c r="F10" s="357">
        <f>B10/D10</f>
        <v>1.7017014544236273E-3</v>
      </c>
      <c r="G10" s="357">
        <f>C10/E10</f>
        <v>1.2099083600478914E-3</v>
      </c>
    </row>
    <row r="11" spans="1:7" x14ac:dyDescent="0.25">
      <c r="A11" s="102" t="s">
        <v>264</v>
      </c>
      <c r="B11" s="356">
        <v>88847</v>
      </c>
      <c r="C11" s="356">
        <v>66532</v>
      </c>
      <c r="D11" s="356">
        <v>11161389</v>
      </c>
      <c r="E11" s="356">
        <v>10826549</v>
      </c>
      <c r="F11" s="357">
        <f t="shared" ref="F11:G18" si="0">B11/D11</f>
        <v>7.9602099702823729E-3</v>
      </c>
      <c r="G11" s="357">
        <f t="shared" si="0"/>
        <v>6.1452638324548297E-3</v>
      </c>
    </row>
    <row r="12" spans="1:7" x14ac:dyDescent="0.25">
      <c r="A12" s="102" t="s">
        <v>265</v>
      </c>
      <c r="B12" s="356">
        <v>157903</v>
      </c>
      <c r="C12" s="356">
        <v>135082</v>
      </c>
      <c r="D12" s="356">
        <v>10808825</v>
      </c>
      <c r="E12" s="356">
        <v>10719741</v>
      </c>
      <c r="F12" s="357">
        <f t="shared" si="0"/>
        <v>1.4608710937590348E-2</v>
      </c>
      <c r="G12" s="357">
        <f t="shared" si="0"/>
        <v>1.2601237287356104E-2</v>
      </c>
    </row>
    <row r="13" spans="1:7" x14ac:dyDescent="0.25">
      <c r="A13" s="102" t="s">
        <v>266</v>
      </c>
      <c r="B13" s="356">
        <v>207815</v>
      </c>
      <c r="C13" s="356">
        <v>203925</v>
      </c>
      <c r="D13" s="356">
        <v>9939836</v>
      </c>
      <c r="E13" s="356">
        <v>9981814</v>
      </c>
      <c r="F13" s="357">
        <f t="shared" si="0"/>
        <v>2.0907286599094795E-2</v>
      </c>
      <c r="G13" s="357">
        <f t="shared" si="0"/>
        <v>2.0429653367614344E-2</v>
      </c>
    </row>
    <row r="14" spans="1:7" x14ac:dyDescent="0.25">
      <c r="A14" s="102" t="s">
        <v>267</v>
      </c>
      <c r="B14" s="356">
        <v>294581</v>
      </c>
      <c r="C14" s="356">
        <v>301667</v>
      </c>
      <c r="D14" s="356">
        <v>10219393</v>
      </c>
      <c r="E14" s="356">
        <v>10372090</v>
      </c>
      <c r="F14" s="357">
        <f t="shared" si="0"/>
        <v>2.8825684656613167E-2</v>
      </c>
      <c r="G14" s="357">
        <f t="shared" si="0"/>
        <v>2.9084495024628596E-2</v>
      </c>
    </row>
    <row r="15" spans="1:7" x14ac:dyDescent="0.25">
      <c r="A15" s="102" t="s">
        <v>268</v>
      </c>
      <c r="B15" s="356">
        <v>451294</v>
      </c>
      <c r="C15" s="356">
        <v>442009</v>
      </c>
      <c r="D15" s="356">
        <v>10347463</v>
      </c>
      <c r="E15" s="356">
        <v>10540579</v>
      </c>
      <c r="F15" s="357">
        <f t="shared" si="0"/>
        <v>4.3613975715593278E-2</v>
      </c>
      <c r="G15" s="357">
        <f t="shared" si="0"/>
        <v>4.1934034174024026E-2</v>
      </c>
    </row>
    <row r="16" spans="1:7" x14ac:dyDescent="0.25">
      <c r="A16" s="102" t="s">
        <v>269</v>
      </c>
      <c r="B16" s="356">
        <v>759308</v>
      </c>
      <c r="C16" s="356">
        <v>739758</v>
      </c>
      <c r="D16" s="356">
        <v>11077581</v>
      </c>
      <c r="E16" s="356">
        <v>11493228</v>
      </c>
      <c r="F16" s="357">
        <f t="shared" si="0"/>
        <v>6.8544567627174202E-2</v>
      </c>
      <c r="G16" s="357">
        <f t="shared" si="0"/>
        <v>6.4364685012774481E-2</v>
      </c>
    </row>
    <row r="17" spans="1:7" x14ac:dyDescent="0.25">
      <c r="A17" s="102" t="s">
        <v>270</v>
      </c>
      <c r="B17" s="356">
        <v>1114755</v>
      </c>
      <c r="C17" s="356">
        <v>1047793</v>
      </c>
      <c r="D17" s="356">
        <v>10443988</v>
      </c>
      <c r="E17" s="356">
        <v>11067461</v>
      </c>
      <c r="F17" s="357">
        <f t="shared" si="0"/>
        <v>0.10673652631542664</v>
      </c>
      <c r="G17" s="357">
        <f t="shared" si="0"/>
        <v>9.4673294986085788E-2</v>
      </c>
    </row>
    <row r="18" spans="1:7" x14ac:dyDescent="0.25">
      <c r="A18" s="102" t="s">
        <v>272</v>
      </c>
      <c r="B18" s="356">
        <v>1282955</v>
      </c>
      <c r="C18" s="356">
        <v>1159642</v>
      </c>
      <c r="D18" s="356">
        <v>8877894</v>
      </c>
      <c r="E18" s="356">
        <v>9688238</v>
      </c>
      <c r="F18" s="357">
        <f t="shared" si="0"/>
        <v>0.14451118699997995</v>
      </c>
      <c r="G18" s="357">
        <f t="shared" si="0"/>
        <v>0.11969586213716055</v>
      </c>
    </row>
    <row r="21" spans="1:7" x14ac:dyDescent="0.25">
      <c r="A21" s="59" t="s">
        <v>806</v>
      </c>
      <c r="B21" s="56"/>
      <c r="C21" s="56"/>
      <c r="D21" s="56"/>
      <c r="E21" s="56"/>
      <c r="F21" s="56"/>
      <c r="G21" s="56"/>
    </row>
    <row r="22" spans="1:7" x14ac:dyDescent="0.25">
      <c r="A22" s="56"/>
      <c r="B22" s="56"/>
      <c r="C22" s="56"/>
      <c r="D22" s="56"/>
      <c r="E22" s="56"/>
      <c r="F22" s="56"/>
      <c r="G22" s="56"/>
    </row>
    <row r="23" spans="1:7" x14ac:dyDescent="0.25">
      <c r="A23" s="57" t="s">
        <v>773</v>
      </c>
      <c r="B23" s="56"/>
      <c r="C23" s="56"/>
      <c r="D23" s="56"/>
      <c r="E23" s="56"/>
      <c r="F23" s="56"/>
      <c r="G23" s="56"/>
    </row>
    <row r="24" spans="1:7" x14ac:dyDescent="0.25">
      <c r="A24" s="56" t="s">
        <v>989</v>
      </c>
      <c r="B24" s="56"/>
      <c r="C24" s="56"/>
      <c r="D24" s="56"/>
      <c r="E24" s="56"/>
      <c r="F24" s="56"/>
      <c r="G24" s="56"/>
    </row>
    <row r="25" spans="1:7" x14ac:dyDescent="0.25">
      <c r="A25" s="361" t="s">
        <v>990</v>
      </c>
      <c r="B25" s="56"/>
      <c r="C25" s="56"/>
      <c r="D25" s="56"/>
      <c r="E25" s="56"/>
      <c r="F25" s="56"/>
      <c r="G25" s="56"/>
    </row>
    <row r="26" spans="1:7" x14ac:dyDescent="0.25">
      <c r="A26" s="56"/>
      <c r="B26" s="56"/>
      <c r="C26" s="56"/>
      <c r="D26" s="56"/>
      <c r="E26" s="56"/>
      <c r="F26" s="56"/>
      <c r="G26" s="56"/>
    </row>
    <row r="27" spans="1:7" x14ac:dyDescent="0.25">
      <c r="A27" s="57" t="s">
        <v>778</v>
      </c>
      <c r="B27" s="56"/>
      <c r="C27" s="56"/>
      <c r="D27" s="56"/>
      <c r="E27" s="56"/>
      <c r="F27" s="56"/>
      <c r="G27" s="56"/>
    </row>
    <row r="28" spans="1:7" x14ac:dyDescent="0.25">
      <c r="A28" s="281" t="s">
        <v>856</v>
      </c>
      <c r="B28" s="265"/>
      <c r="C28" s="56"/>
      <c r="D28" s="56"/>
      <c r="E28" s="56"/>
      <c r="F28" s="56"/>
      <c r="G28" s="56"/>
    </row>
    <row r="29" spans="1:7" x14ac:dyDescent="0.25">
      <c r="A29" s="281" t="s">
        <v>857</v>
      </c>
      <c r="B29" s="265"/>
      <c r="C29" s="56"/>
      <c r="D29" s="56"/>
      <c r="E29" s="56"/>
      <c r="F29" s="56"/>
      <c r="G29" s="56"/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56" t="s">
        <v>807</v>
      </c>
      <c r="B31" s="56"/>
      <c r="C31" s="56"/>
      <c r="D31" s="56"/>
      <c r="E31" s="56"/>
      <c r="F31" s="56"/>
      <c r="G31" s="56"/>
    </row>
    <row r="32" spans="1:7" x14ac:dyDescent="0.25">
      <c r="A32" s="56" t="s">
        <v>808</v>
      </c>
      <c r="B32" s="56"/>
      <c r="C32" s="56"/>
      <c r="D32" s="56"/>
      <c r="E32" s="56"/>
      <c r="F32" s="56"/>
      <c r="G32" s="56"/>
    </row>
    <row r="33" spans="1:7" x14ac:dyDescent="0.25">
      <c r="A33" s="56" t="s">
        <v>809</v>
      </c>
      <c r="B33" s="56"/>
      <c r="C33" s="56"/>
      <c r="D33" s="56"/>
      <c r="E33" s="56"/>
      <c r="F33" s="56"/>
      <c r="G33" s="56"/>
    </row>
    <row r="34" spans="1:7" x14ac:dyDescent="0.25">
      <c r="A34" s="56" t="s">
        <v>810</v>
      </c>
      <c r="B34" s="56"/>
      <c r="C34" s="56"/>
      <c r="D34" s="56"/>
      <c r="E34" s="56"/>
      <c r="F34" s="56"/>
      <c r="G34" s="56"/>
    </row>
    <row r="35" spans="1:7" x14ac:dyDescent="0.25">
      <c r="A35" s="56" t="s">
        <v>811</v>
      </c>
      <c r="B35" s="56"/>
      <c r="C35" s="56"/>
      <c r="D35" s="56"/>
      <c r="E35" s="56"/>
      <c r="F35" s="56"/>
      <c r="G35" s="56"/>
    </row>
    <row r="36" spans="1:7" x14ac:dyDescent="0.25">
      <c r="A36" s="56" t="s">
        <v>812</v>
      </c>
      <c r="B36" s="56"/>
      <c r="C36" s="56"/>
      <c r="D36" s="56"/>
      <c r="E36" s="56"/>
      <c r="F36" s="56"/>
      <c r="G36" s="56"/>
    </row>
  </sheetData>
  <mergeCells count="5">
    <mergeCell ref="A6:G7"/>
    <mergeCell ref="B8:C8"/>
    <mergeCell ref="A8:A9"/>
    <mergeCell ref="D8:E8"/>
    <mergeCell ref="F8:G8"/>
  </mergeCells>
  <hyperlinks>
    <hyperlink ref="A3" location="TableOfContents!A1" display="Back"/>
  </hyperlinks>
  <pageMargins left="0.7" right="0.7" top="0.75" bottom="0.75" header="0.3" footer="0.3"/>
  <pageSetup orientation="portrait" verticalDpi="4"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A3" sqref="A3"/>
    </sheetView>
  </sheetViews>
  <sheetFormatPr defaultColWidth="8.85546875" defaultRowHeight="15" x14ac:dyDescent="0.25"/>
  <sheetData>
    <row r="1" spans="1:14" s="56" customFormat="1" ht="15.75" x14ac:dyDescent="0.25">
      <c r="A1" s="2" t="s">
        <v>571</v>
      </c>
    </row>
    <row r="2" spans="1:14" s="56" customFormat="1" x14ac:dyDescent="0.25"/>
    <row r="3" spans="1:14" s="56" customFormat="1" ht="18.75" x14ac:dyDescent="0.3">
      <c r="A3" s="27" t="s">
        <v>141</v>
      </c>
      <c r="B3" s="28" t="s">
        <v>142</v>
      </c>
    </row>
    <row r="4" spans="1:14" s="56" customFormat="1" x14ac:dyDescent="0.25"/>
    <row r="5" spans="1:14" s="56" customFormat="1" x14ac:dyDescent="0.25"/>
    <row r="6" spans="1:14" x14ac:dyDescent="0.25">
      <c r="A6" s="378" t="s">
        <v>572</v>
      </c>
      <c r="B6" s="378"/>
      <c r="C6" s="378"/>
      <c r="D6" s="378"/>
      <c r="E6" s="378"/>
      <c r="F6" s="378"/>
      <c r="G6" s="56"/>
      <c r="H6" s="56"/>
      <c r="I6" s="378" t="s">
        <v>573</v>
      </c>
      <c r="J6" s="378"/>
      <c r="K6" s="378"/>
      <c r="L6" s="378"/>
      <c r="M6" s="378"/>
      <c r="N6" s="378"/>
    </row>
    <row r="7" spans="1:14" x14ac:dyDescent="0.25">
      <c r="A7" s="378"/>
      <c r="B7" s="378"/>
      <c r="C7" s="378"/>
      <c r="D7" s="378"/>
      <c r="E7" s="378"/>
      <c r="F7" s="378"/>
      <c r="G7" s="56"/>
      <c r="H7" s="56"/>
      <c r="I7" s="378"/>
      <c r="J7" s="378"/>
      <c r="K7" s="378"/>
      <c r="L7" s="378"/>
      <c r="M7" s="378"/>
      <c r="N7" s="378"/>
    </row>
    <row r="8" spans="1:14" x14ac:dyDescent="0.25">
      <c r="A8" s="244" t="s">
        <v>29</v>
      </c>
      <c r="B8" s="244" t="s">
        <v>30</v>
      </c>
      <c r="C8" s="244" t="s">
        <v>31</v>
      </c>
      <c r="D8" s="274" t="s">
        <v>180</v>
      </c>
      <c r="E8" s="244" t="s">
        <v>506</v>
      </c>
      <c r="F8" s="244" t="s">
        <v>507</v>
      </c>
      <c r="G8" s="56"/>
      <c r="H8" s="56"/>
      <c r="I8" s="244" t="s">
        <v>29</v>
      </c>
      <c r="J8" s="244" t="s">
        <v>30</v>
      </c>
      <c r="K8" s="244" t="s">
        <v>31</v>
      </c>
      <c r="L8" s="274" t="s">
        <v>180</v>
      </c>
      <c r="M8" s="244" t="s">
        <v>506</v>
      </c>
      <c r="N8" s="244" t="s">
        <v>507</v>
      </c>
    </row>
    <row r="9" spans="1:14" x14ac:dyDescent="0.25">
      <c r="A9" s="192">
        <v>1993</v>
      </c>
      <c r="B9" s="193">
        <v>1.3744449999999999</v>
      </c>
      <c r="C9" s="192">
        <v>1.6698109999999999</v>
      </c>
      <c r="D9" s="192">
        <v>3.0442559999999999</v>
      </c>
      <c r="E9" s="105">
        <f>B9/D9</f>
        <v>0.45148798261381434</v>
      </c>
      <c r="F9" s="105">
        <f>C9/D9</f>
        <v>0.54851201738618571</v>
      </c>
      <c r="G9" s="56"/>
      <c r="H9" s="56"/>
      <c r="I9" s="192">
        <v>1993</v>
      </c>
      <c r="J9" s="192">
        <v>0.48178199999999999</v>
      </c>
      <c r="K9" s="192">
        <v>0.28861799999999999</v>
      </c>
      <c r="L9" s="192">
        <v>0.77039999999999997</v>
      </c>
      <c r="M9" s="105">
        <f>J9/L9</f>
        <v>0.62536604361370718</v>
      </c>
      <c r="N9" s="105">
        <f>K9/L9</f>
        <v>0.37463395638629282</v>
      </c>
    </row>
    <row r="10" spans="1:14" x14ac:dyDescent="0.25">
      <c r="A10" s="192">
        <v>1994</v>
      </c>
      <c r="B10" s="193">
        <v>1.455408</v>
      </c>
      <c r="C10" s="192">
        <v>1.7734970000000001</v>
      </c>
      <c r="D10" s="192">
        <v>3.2289050000000001</v>
      </c>
      <c r="E10" s="105">
        <f t="shared" ref="E10:E29" si="0">B10/D10</f>
        <v>0.45074351831348397</v>
      </c>
      <c r="F10" s="105">
        <f t="shared" ref="F10:F29" si="1">C10/D10</f>
        <v>0.54925648168651597</v>
      </c>
      <c r="G10" s="56"/>
      <c r="H10" s="56"/>
      <c r="I10" s="192">
        <v>1994</v>
      </c>
      <c r="J10" s="192">
        <v>0.56248600000000004</v>
      </c>
      <c r="K10" s="192">
        <v>0.32996799999999998</v>
      </c>
      <c r="L10" s="192">
        <v>0.89245399999999997</v>
      </c>
      <c r="M10" s="105">
        <f t="shared" ref="M10:M29" si="2">J10/L10</f>
        <v>0.63026889901328254</v>
      </c>
      <c r="N10" s="105">
        <f t="shared" ref="N10:N29" si="3">K10/L10</f>
        <v>0.36973110098671752</v>
      </c>
    </row>
    <row r="11" spans="1:14" x14ac:dyDescent="0.25">
      <c r="A11" s="192">
        <v>1995</v>
      </c>
      <c r="B11" s="193">
        <v>1.512548</v>
      </c>
      <c r="C11" s="192">
        <v>1.859629</v>
      </c>
      <c r="D11" s="192">
        <v>3.3721770000000002</v>
      </c>
      <c r="E11" s="105">
        <f t="shared" si="0"/>
        <v>0.44853754710977506</v>
      </c>
      <c r="F11" s="105">
        <f t="shared" si="1"/>
        <v>0.55146245289022489</v>
      </c>
      <c r="G11" s="56"/>
      <c r="H11" s="56"/>
      <c r="I11" s="192">
        <v>1995</v>
      </c>
      <c r="J11" s="192">
        <v>0.61702699999999999</v>
      </c>
      <c r="K11" s="192">
        <v>0.357074</v>
      </c>
      <c r="L11" s="192">
        <v>0.97410099999999999</v>
      </c>
      <c r="M11" s="105">
        <f t="shared" si="2"/>
        <v>0.63343226215762016</v>
      </c>
      <c r="N11" s="105">
        <f t="shared" si="3"/>
        <v>0.36656773784237978</v>
      </c>
    </row>
    <row r="12" spans="1:14" x14ac:dyDescent="0.25">
      <c r="A12" s="192">
        <v>1996</v>
      </c>
      <c r="B12" s="193">
        <v>1.5339529999999999</v>
      </c>
      <c r="C12" s="192">
        <v>1.9207650000000001</v>
      </c>
      <c r="D12" s="192">
        <v>3.4547180000000002</v>
      </c>
      <c r="E12" s="105">
        <f t="shared" si="0"/>
        <v>0.44401684884265513</v>
      </c>
      <c r="F12" s="105">
        <f t="shared" si="1"/>
        <v>0.55598315115734487</v>
      </c>
      <c r="G12" s="56"/>
      <c r="H12" s="56"/>
      <c r="I12" s="192">
        <v>1996</v>
      </c>
      <c r="J12" s="192">
        <v>0.64536000000000004</v>
      </c>
      <c r="K12" s="192">
        <v>0.372556</v>
      </c>
      <c r="L12" s="192">
        <v>1.017916</v>
      </c>
      <c r="M12" s="105">
        <f t="shared" si="2"/>
        <v>0.634001233893563</v>
      </c>
      <c r="N12" s="105">
        <f t="shared" si="3"/>
        <v>0.36599876610643706</v>
      </c>
    </row>
    <row r="13" spans="1:14" x14ac:dyDescent="0.25">
      <c r="A13" s="192">
        <v>1997</v>
      </c>
      <c r="B13" s="193">
        <v>1.543339</v>
      </c>
      <c r="C13" s="192">
        <v>1.9636819999999999</v>
      </c>
      <c r="D13" s="192">
        <v>3.5070209999999999</v>
      </c>
      <c r="E13" s="105">
        <f t="shared" si="0"/>
        <v>0.44007121713842035</v>
      </c>
      <c r="F13" s="105">
        <f t="shared" si="1"/>
        <v>0.55992878286157965</v>
      </c>
      <c r="G13" s="56"/>
      <c r="H13" s="56"/>
      <c r="I13" s="192">
        <v>1997</v>
      </c>
      <c r="J13" s="192">
        <v>0.55349700000000002</v>
      </c>
      <c r="K13" s="192">
        <v>0.32633000000000001</v>
      </c>
      <c r="L13" s="192">
        <v>0.87982700000000003</v>
      </c>
      <c r="M13" s="105">
        <f t="shared" si="2"/>
        <v>0.62909753849336292</v>
      </c>
      <c r="N13" s="105">
        <f t="shared" si="3"/>
        <v>0.37090246150663708</v>
      </c>
    </row>
    <row r="14" spans="1:14" x14ac:dyDescent="0.25">
      <c r="A14" s="192">
        <v>1998</v>
      </c>
      <c r="B14" s="193">
        <v>1.5759510000000001</v>
      </c>
      <c r="C14" s="192">
        <v>2.0143170000000001</v>
      </c>
      <c r="D14" s="192">
        <v>3.590268</v>
      </c>
      <c r="E14" s="105">
        <f t="shared" si="0"/>
        <v>0.43895079698785722</v>
      </c>
      <c r="F14" s="105">
        <f t="shared" si="1"/>
        <v>0.56104920301214289</v>
      </c>
      <c r="G14" s="56"/>
      <c r="H14" s="56"/>
      <c r="I14" s="192">
        <v>1998</v>
      </c>
      <c r="J14" s="192">
        <v>0.561164</v>
      </c>
      <c r="K14" s="192">
        <v>0.325901</v>
      </c>
      <c r="L14" s="192">
        <v>0.88706499999999999</v>
      </c>
      <c r="M14" s="105">
        <f t="shared" si="2"/>
        <v>0.63260753157885841</v>
      </c>
      <c r="N14" s="105">
        <f t="shared" si="3"/>
        <v>0.36739246842114165</v>
      </c>
    </row>
    <row r="15" spans="1:14" x14ac:dyDescent="0.25">
      <c r="A15" s="192">
        <v>1999</v>
      </c>
      <c r="B15" s="193">
        <v>1.5811189999999999</v>
      </c>
      <c r="C15" s="192">
        <v>2.0560160000000001</v>
      </c>
      <c r="D15" s="192">
        <v>3.6371349999999998</v>
      </c>
      <c r="E15" s="105">
        <f t="shared" si="0"/>
        <v>0.43471551097223504</v>
      </c>
      <c r="F15" s="105">
        <f t="shared" si="1"/>
        <v>0.56528448902776507</v>
      </c>
      <c r="G15" s="56"/>
      <c r="H15" s="56"/>
      <c r="I15" s="192">
        <v>1999</v>
      </c>
      <c r="J15" s="192">
        <v>0.53734300000000002</v>
      </c>
      <c r="K15" s="192">
        <v>0.30972</v>
      </c>
      <c r="L15" s="192">
        <v>0.84706300000000001</v>
      </c>
      <c r="M15" s="105">
        <f t="shared" si="2"/>
        <v>0.6343601361409954</v>
      </c>
      <c r="N15" s="105">
        <f t="shared" si="3"/>
        <v>0.3656398638590046</v>
      </c>
    </row>
    <row r="16" spans="1:14" x14ac:dyDescent="0.25">
      <c r="A16" s="192">
        <v>2000</v>
      </c>
      <c r="B16" s="193">
        <v>1.602263</v>
      </c>
      <c r="C16" s="192">
        <v>2.0890209999999998</v>
      </c>
      <c r="D16" s="192">
        <v>3.691284</v>
      </c>
      <c r="E16" s="105">
        <f t="shared" si="0"/>
        <v>0.43406657412434263</v>
      </c>
      <c r="F16" s="105">
        <f t="shared" si="1"/>
        <v>0.56593342587565731</v>
      </c>
      <c r="G16" s="56"/>
      <c r="H16" s="56"/>
      <c r="I16" s="192">
        <v>2000</v>
      </c>
      <c r="J16" s="192">
        <v>0.53914099999999998</v>
      </c>
      <c r="K16" s="192">
        <v>0.307643</v>
      </c>
      <c r="L16" s="192">
        <v>0.84678399999999998</v>
      </c>
      <c r="M16" s="105">
        <f t="shared" si="2"/>
        <v>0.63669247411382357</v>
      </c>
      <c r="N16" s="105">
        <f t="shared" si="3"/>
        <v>0.36330752588617643</v>
      </c>
    </row>
    <row r="17" spans="1:14" x14ac:dyDescent="0.25">
      <c r="A17" s="192">
        <v>2001</v>
      </c>
      <c r="B17" s="193">
        <v>1.6293010000000001</v>
      </c>
      <c r="C17" s="192">
        <v>2.1275559999999998</v>
      </c>
      <c r="D17" s="192">
        <v>3.7568570000000001</v>
      </c>
      <c r="E17" s="105">
        <f t="shared" si="0"/>
        <v>0.43368725506453931</v>
      </c>
      <c r="F17" s="105">
        <f t="shared" si="1"/>
        <v>0.56631274493546058</v>
      </c>
      <c r="G17" s="56"/>
      <c r="H17" s="56"/>
      <c r="I17" s="192">
        <v>2001</v>
      </c>
      <c r="J17" s="192">
        <v>0.56388099999999997</v>
      </c>
      <c r="K17" s="192">
        <v>0.31795499999999999</v>
      </c>
      <c r="L17" s="192">
        <v>0.88183599999999995</v>
      </c>
      <c r="M17" s="105">
        <f t="shared" si="2"/>
        <v>0.6394397597739262</v>
      </c>
      <c r="N17" s="105">
        <f t="shared" si="3"/>
        <v>0.3605602402260738</v>
      </c>
    </row>
    <row r="18" spans="1:14" x14ac:dyDescent="0.25">
      <c r="A18" s="192">
        <v>2002</v>
      </c>
      <c r="B18" s="193">
        <v>1.654757</v>
      </c>
      <c r="C18" s="192">
        <v>2.1692149999999999</v>
      </c>
      <c r="D18" s="192">
        <v>3.8239719999999999</v>
      </c>
      <c r="E18" s="105">
        <f t="shared" si="0"/>
        <v>0.43273250954766407</v>
      </c>
      <c r="F18" s="105">
        <f t="shared" si="1"/>
        <v>0.56726749045233593</v>
      </c>
      <c r="G18" s="56"/>
      <c r="H18" s="56"/>
      <c r="I18" s="192">
        <v>2002</v>
      </c>
      <c r="J18" s="192">
        <v>0.588364</v>
      </c>
      <c r="K18" s="192">
        <v>0.326457</v>
      </c>
      <c r="L18" s="192">
        <v>0.914821</v>
      </c>
      <c r="M18" s="105">
        <f t="shared" si="2"/>
        <v>0.64314658277411652</v>
      </c>
      <c r="N18" s="105">
        <f t="shared" si="3"/>
        <v>0.35685341722588354</v>
      </c>
    </row>
    <row r="19" spans="1:14" x14ac:dyDescent="0.25">
      <c r="A19" s="192">
        <v>2003</v>
      </c>
      <c r="B19" s="193">
        <v>1.6926380000000001</v>
      </c>
      <c r="C19" s="192">
        <v>2.2096010000000001</v>
      </c>
      <c r="D19" s="192">
        <v>3.9022389999999998</v>
      </c>
      <c r="E19" s="105">
        <f t="shared" si="0"/>
        <v>0.43376072044792752</v>
      </c>
      <c r="F19" s="105">
        <f t="shared" si="1"/>
        <v>0.56623927955207265</v>
      </c>
      <c r="G19" s="56"/>
      <c r="H19" s="56"/>
      <c r="I19" s="192">
        <v>2003</v>
      </c>
      <c r="J19" s="192">
        <v>0.62027900000000002</v>
      </c>
      <c r="K19" s="192">
        <v>0.33910000000000001</v>
      </c>
      <c r="L19" s="192">
        <v>0.95937899999999998</v>
      </c>
      <c r="M19" s="105">
        <f t="shared" si="2"/>
        <v>0.64654219031269189</v>
      </c>
      <c r="N19" s="105">
        <f t="shared" si="3"/>
        <v>0.35345780968730817</v>
      </c>
    </row>
    <row r="20" spans="1:14" x14ac:dyDescent="0.25">
      <c r="A20" s="192">
        <v>2004</v>
      </c>
      <c r="B20" s="193">
        <v>1.7494639999999999</v>
      </c>
      <c r="C20" s="192">
        <v>2.2653650000000001</v>
      </c>
      <c r="D20" s="192">
        <v>4.0148289999999998</v>
      </c>
      <c r="E20" s="105">
        <f t="shared" si="0"/>
        <v>0.43575056372263926</v>
      </c>
      <c r="F20" s="105">
        <f t="shared" si="1"/>
        <v>0.56424943627736079</v>
      </c>
      <c r="G20" s="56"/>
      <c r="H20" s="56"/>
      <c r="I20" s="192">
        <v>2004</v>
      </c>
      <c r="J20" s="192">
        <v>0.64783900000000005</v>
      </c>
      <c r="K20" s="192">
        <v>0.34821000000000002</v>
      </c>
      <c r="L20" s="192">
        <v>0.99604899999999996</v>
      </c>
      <c r="M20" s="105">
        <f t="shared" si="2"/>
        <v>0.65040876503063616</v>
      </c>
      <c r="N20" s="105">
        <f t="shared" si="3"/>
        <v>0.34959123496936401</v>
      </c>
    </row>
    <row r="21" spans="1:14" x14ac:dyDescent="0.25">
      <c r="A21" s="192">
        <v>2005</v>
      </c>
      <c r="B21" s="193">
        <v>1.784572</v>
      </c>
      <c r="C21" s="192">
        <v>2.2990390000000001</v>
      </c>
      <c r="D21" s="192">
        <v>4.0836110000000003</v>
      </c>
      <c r="E21" s="105">
        <f t="shared" si="0"/>
        <v>0.43700832425027747</v>
      </c>
      <c r="F21" s="105">
        <f t="shared" si="1"/>
        <v>0.56299167574972242</v>
      </c>
      <c r="G21" s="56"/>
      <c r="H21" s="56"/>
      <c r="I21" s="192">
        <v>2005</v>
      </c>
      <c r="J21" s="192">
        <v>0.67458099999999999</v>
      </c>
      <c r="K21" s="192">
        <v>0.36023699999999997</v>
      </c>
      <c r="L21" s="192">
        <v>1.034818</v>
      </c>
      <c r="M21" s="105">
        <f t="shared" si="2"/>
        <v>0.65188371288477776</v>
      </c>
      <c r="N21" s="105">
        <f t="shared" si="3"/>
        <v>0.34811628711522219</v>
      </c>
    </row>
    <row r="22" spans="1:14" x14ac:dyDescent="0.25">
      <c r="A22" s="192">
        <v>2006</v>
      </c>
      <c r="B22" s="193">
        <v>1.818004</v>
      </c>
      <c r="C22" s="192">
        <v>2.3355320000000002</v>
      </c>
      <c r="D22" s="192">
        <v>4.1535359999999999</v>
      </c>
      <c r="E22" s="105">
        <f t="shared" si="0"/>
        <v>0.43770031125286984</v>
      </c>
      <c r="F22" s="105">
        <f t="shared" si="1"/>
        <v>0.56229968874713021</v>
      </c>
      <c r="G22" s="56"/>
      <c r="H22" s="56"/>
      <c r="I22" s="192">
        <v>2006</v>
      </c>
      <c r="J22" s="192">
        <v>0.7077</v>
      </c>
      <c r="K22" s="192">
        <v>0.37221300000000002</v>
      </c>
      <c r="L22" s="192">
        <v>1.0799129999999999</v>
      </c>
      <c r="M22" s="105">
        <f t="shared" si="2"/>
        <v>0.6553305682957794</v>
      </c>
      <c r="N22" s="105">
        <f t="shared" si="3"/>
        <v>0.34466943170422065</v>
      </c>
    </row>
    <row r="23" spans="1:14" x14ac:dyDescent="0.25">
      <c r="A23" s="192">
        <v>2007</v>
      </c>
      <c r="B23" s="193">
        <v>1.8618859999999999</v>
      </c>
      <c r="C23" s="192">
        <v>2.363896</v>
      </c>
      <c r="D23" s="192">
        <v>4.2257819999999997</v>
      </c>
      <c r="E23" s="105">
        <f t="shared" si="0"/>
        <v>0.44060152653402379</v>
      </c>
      <c r="F23" s="105">
        <f t="shared" si="1"/>
        <v>0.55939847346597626</v>
      </c>
      <c r="G23" s="56"/>
      <c r="H23" s="56"/>
      <c r="I23" s="192">
        <v>2007</v>
      </c>
      <c r="J23" s="192">
        <v>0.73571900000000001</v>
      </c>
      <c r="K23" s="192">
        <v>0.38434000000000001</v>
      </c>
      <c r="L23" s="192">
        <v>1.1200589999999999</v>
      </c>
      <c r="M23" s="105">
        <f t="shared" si="2"/>
        <v>0.65685736197825295</v>
      </c>
      <c r="N23" s="105">
        <f t="shared" si="3"/>
        <v>0.3431426380217471</v>
      </c>
    </row>
    <row r="24" spans="1:14" x14ac:dyDescent="0.25">
      <c r="A24" s="192">
        <v>2008</v>
      </c>
      <c r="B24" s="193">
        <v>1.9281729999999999</v>
      </c>
      <c r="C24" s="192">
        <v>2.4010549999999999</v>
      </c>
      <c r="D24" s="192">
        <v>4.3292279999999996</v>
      </c>
      <c r="E24" s="105">
        <f t="shared" si="0"/>
        <v>0.44538495085035951</v>
      </c>
      <c r="F24" s="105">
        <f t="shared" si="1"/>
        <v>0.55461504914964055</v>
      </c>
      <c r="G24" s="56"/>
      <c r="H24" s="56"/>
      <c r="I24" s="192">
        <v>2008</v>
      </c>
      <c r="J24" s="192">
        <v>0.75928099999999998</v>
      </c>
      <c r="K24" s="192">
        <v>0.39808100000000002</v>
      </c>
      <c r="L24" s="192">
        <v>1.157362</v>
      </c>
      <c r="M24" s="105">
        <f t="shared" si="2"/>
        <v>0.65604452193868468</v>
      </c>
      <c r="N24" s="105">
        <f t="shared" si="3"/>
        <v>0.34395547806131532</v>
      </c>
    </row>
    <row r="25" spans="1:14" s="56" customFormat="1" x14ac:dyDescent="0.25">
      <c r="A25" s="192">
        <v>2009</v>
      </c>
      <c r="B25" s="333">
        <v>2.2249110000000001</v>
      </c>
      <c r="C25" s="333">
        <v>3.0026570000000001</v>
      </c>
      <c r="D25" s="195">
        <f>B25+C25</f>
        <v>5.2275679999999998</v>
      </c>
      <c r="E25" s="105">
        <f t="shared" si="0"/>
        <v>0.42561110635002741</v>
      </c>
      <c r="F25" s="105">
        <f>C25/D25</f>
        <v>0.5743888936499727</v>
      </c>
      <c r="I25" s="192">
        <v>2009</v>
      </c>
      <c r="J25" s="333">
        <v>0.79160600000000003</v>
      </c>
      <c r="K25" s="333">
        <v>0.40818199999999999</v>
      </c>
      <c r="L25" s="195">
        <f>J25+K25</f>
        <v>1.1997880000000001</v>
      </c>
      <c r="M25" s="105">
        <f t="shared" si="2"/>
        <v>0.65978822925383485</v>
      </c>
      <c r="N25" s="105">
        <f>K25/L25</f>
        <v>0.3402117707461651</v>
      </c>
    </row>
    <row r="26" spans="1:14" x14ac:dyDescent="0.25">
      <c r="A26" s="192">
        <v>2010</v>
      </c>
      <c r="B26" s="193">
        <v>2.3384200000000002</v>
      </c>
      <c r="C26" s="192">
        <v>3.0873810000000002</v>
      </c>
      <c r="D26" s="192">
        <v>5.4258009999999999</v>
      </c>
      <c r="E26" s="105">
        <f t="shared" si="0"/>
        <v>0.4309815269671704</v>
      </c>
      <c r="F26" s="105">
        <f t="shared" si="1"/>
        <v>0.56901847303282971</v>
      </c>
      <c r="G26" s="56"/>
      <c r="H26" s="56"/>
      <c r="I26" s="192">
        <v>2010</v>
      </c>
      <c r="J26" s="192">
        <v>0.82021200000000005</v>
      </c>
      <c r="K26" s="192">
        <v>0.41905700000000001</v>
      </c>
      <c r="L26" s="192">
        <v>1.239269</v>
      </c>
      <c r="M26" s="105">
        <f t="shared" si="2"/>
        <v>0.6618514624347096</v>
      </c>
      <c r="N26" s="105">
        <f t="shared" si="3"/>
        <v>0.33814853756529051</v>
      </c>
    </row>
    <row r="27" spans="1:14" x14ac:dyDescent="0.25">
      <c r="A27" s="192">
        <v>2011</v>
      </c>
      <c r="B27" s="193">
        <v>2.435975</v>
      </c>
      <c r="C27" s="192">
        <v>3.1544660000000002</v>
      </c>
      <c r="D27" s="192">
        <v>5.5904410000000002</v>
      </c>
      <c r="E27" s="105">
        <f t="shared" si="0"/>
        <v>0.43573932718366937</v>
      </c>
      <c r="F27" s="105">
        <f t="shared" si="1"/>
        <v>0.56426067281633063</v>
      </c>
      <c r="G27" s="29"/>
      <c r="H27" s="29"/>
      <c r="I27" s="192">
        <v>2011</v>
      </c>
      <c r="J27" s="192">
        <v>0.847688</v>
      </c>
      <c r="K27" s="192">
        <v>0.42943399999999998</v>
      </c>
      <c r="L27" s="192">
        <v>1.2771220000000001</v>
      </c>
      <c r="M27" s="105">
        <f t="shared" si="2"/>
        <v>0.6637486473492743</v>
      </c>
      <c r="N27" s="105">
        <f t="shared" si="3"/>
        <v>0.33625135265072559</v>
      </c>
    </row>
    <row r="28" spans="1:14" x14ac:dyDescent="0.25">
      <c r="A28" s="192">
        <v>2012</v>
      </c>
      <c r="B28" s="193">
        <v>2.5230769999999998</v>
      </c>
      <c r="C28" s="192">
        <v>3.2099660000000001</v>
      </c>
      <c r="D28" s="192">
        <v>5.7330430000000003</v>
      </c>
      <c r="E28" s="105">
        <f t="shared" si="0"/>
        <v>0.44009385591561057</v>
      </c>
      <c r="F28" s="105">
        <f t="shared" si="1"/>
        <v>0.55990614408438932</v>
      </c>
      <c r="G28" s="29"/>
      <c r="H28" s="29"/>
      <c r="I28" s="192">
        <v>2012</v>
      </c>
      <c r="J28" s="192">
        <v>0.87257799999999996</v>
      </c>
      <c r="K28" s="192">
        <v>0.43928299999999998</v>
      </c>
      <c r="L28" s="192">
        <v>1.3118609999999999</v>
      </c>
      <c r="M28" s="105">
        <f t="shared" si="2"/>
        <v>0.66514516400746726</v>
      </c>
      <c r="N28" s="105">
        <f t="shared" si="3"/>
        <v>0.33485483599253274</v>
      </c>
    </row>
    <row r="29" spans="1:14" x14ac:dyDescent="0.25">
      <c r="A29" s="192">
        <v>2013</v>
      </c>
      <c r="B29" s="194">
        <v>2.5852719999999998</v>
      </c>
      <c r="C29" s="194">
        <v>3.2376719999999999</v>
      </c>
      <c r="D29" s="194">
        <f>(B29+C29)</f>
        <v>5.8229439999999997</v>
      </c>
      <c r="E29" s="105">
        <f t="shared" si="0"/>
        <v>0.44398022718404984</v>
      </c>
      <c r="F29" s="105">
        <f t="shared" si="1"/>
        <v>0.55601977281595016</v>
      </c>
      <c r="G29" s="29"/>
      <c r="H29" s="29"/>
      <c r="I29" s="192">
        <v>2013</v>
      </c>
      <c r="J29" s="195">
        <v>0.88093600000000005</v>
      </c>
      <c r="K29" s="195">
        <v>0.440745</v>
      </c>
      <c r="L29" s="195">
        <f>J29+K29</f>
        <v>1.3216810000000001</v>
      </c>
      <c r="M29" s="105">
        <f t="shared" si="2"/>
        <v>0.66652694560941705</v>
      </c>
      <c r="N29" s="105">
        <f t="shared" si="3"/>
        <v>0.33347305439058289</v>
      </c>
    </row>
    <row r="32" spans="1:14" x14ac:dyDescent="0.25">
      <c r="A32" s="54" t="s">
        <v>519</v>
      </c>
    </row>
    <row r="34" spans="1:4" x14ac:dyDescent="0.25">
      <c r="A34" s="272" t="s">
        <v>742</v>
      </c>
      <c r="B34" s="29"/>
      <c r="C34" s="29"/>
      <c r="D34" s="29"/>
    </row>
    <row r="35" spans="1:4" x14ac:dyDescent="0.25">
      <c r="A35" s="29"/>
      <c r="B35" s="29"/>
      <c r="C35" s="29"/>
      <c r="D35" s="29"/>
    </row>
    <row r="36" spans="1:4" x14ac:dyDescent="0.25">
      <c r="A36" s="29" t="s">
        <v>813</v>
      </c>
      <c r="B36" s="29"/>
      <c r="C36" s="29"/>
      <c r="D36" s="29"/>
    </row>
    <row r="37" spans="1:4" x14ac:dyDescent="0.25">
      <c r="A37" s="273" t="s">
        <v>814</v>
      </c>
      <c r="B37" s="29"/>
      <c r="C37" s="29"/>
      <c r="D37" s="29"/>
    </row>
    <row r="38" spans="1:4" x14ac:dyDescent="0.25">
      <c r="A38" s="254"/>
      <c r="B38" s="29"/>
      <c r="C38" s="29"/>
      <c r="D38" s="29"/>
    </row>
    <row r="39" spans="1:4" x14ac:dyDescent="0.25">
      <c r="A39" s="140" t="s">
        <v>944</v>
      </c>
    </row>
  </sheetData>
  <mergeCells count="2">
    <mergeCell ref="A6:F7"/>
    <mergeCell ref="I6:N7"/>
  </mergeCells>
  <hyperlinks>
    <hyperlink ref="A3" location="TableOfContents!A1" display="Back"/>
    <hyperlink ref="A37" r:id="rId1" location="table7.e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A3" sqref="A3"/>
    </sheetView>
  </sheetViews>
  <sheetFormatPr defaultColWidth="8.85546875" defaultRowHeight="15" x14ac:dyDescent="0.25"/>
  <cols>
    <col min="2" max="2" width="11.140625" customWidth="1"/>
    <col min="3" max="3" width="15" customWidth="1"/>
  </cols>
  <sheetData>
    <row r="1" spans="1:3" s="56" customFormat="1" ht="15.75" x14ac:dyDescent="0.25">
      <c r="A1" s="2" t="s">
        <v>996</v>
      </c>
    </row>
    <row r="2" spans="1:3" s="56" customFormat="1" x14ac:dyDescent="0.25"/>
    <row r="3" spans="1:3" s="56" customFormat="1" ht="18.75" x14ac:dyDescent="0.3">
      <c r="A3" s="27" t="s">
        <v>141</v>
      </c>
      <c r="B3" s="28" t="s">
        <v>142</v>
      </c>
    </row>
    <row r="4" spans="1:3" s="56" customFormat="1" x14ac:dyDescent="0.25"/>
    <row r="5" spans="1:3" s="56" customFormat="1" x14ac:dyDescent="0.25"/>
    <row r="6" spans="1:3" x14ac:dyDescent="0.25">
      <c r="A6" s="390" t="s">
        <v>997</v>
      </c>
      <c r="B6" s="390"/>
      <c r="C6" s="390"/>
    </row>
    <row r="7" spans="1:3" ht="32.25" customHeight="1" x14ac:dyDescent="0.25">
      <c r="A7" s="390"/>
      <c r="B7" s="390"/>
      <c r="C7" s="390"/>
    </row>
    <row r="8" spans="1:3" ht="45" x14ac:dyDescent="0.25">
      <c r="A8" s="244" t="s">
        <v>29</v>
      </c>
      <c r="B8" s="245" t="s">
        <v>280</v>
      </c>
      <c r="C8" s="245" t="s">
        <v>999</v>
      </c>
    </row>
    <row r="9" spans="1:3" x14ac:dyDescent="0.25">
      <c r="A9" s="364">
        <v>1974</v>
      </c>
      <c r="B9" s="197">
        <v>205.7</v>
      </c>
      <c r="C9" s="198">
        <v>987.76</v>
      </c>
    </row>
    <row r="10" spans="1:3" x14ac:dyDescent="0.25">
      <c r="A10" s="364">
        <v>1975</v>
      </c>
      <c r="B10" s="197">
        <v>225.9</v>
      </c>
      <c r="C10" s="199">
        <v>994.03</v>
      </c>
    </row>
    <row r="11" spans="1:3" x14ac:dyDescent="0.25">
      <c r="A11" s="364">
        <v>1976</v>
      </c>
      <c r="B11" s="197">
        <v>245.17</v>
      </c>
      <c r="C11" s="199">
        <v>1020.05</v>
      </c>
    </row>
    <row r="12" spans="1:3" x14ac:dyDescent="0.25">
      <c r="A12" s="364">
        <v>1977</v>
      </c>
      <c r="B12" s="197">
        <v>265.3</v>
      </c>
      <c r="C12" s="199">
        <v>1036.4000000000001</v>
      </c>
    </row>
    <row r="13" spans="1:3" x14ac:dyDescent="0.25">
      <c r="A13" s="364">
        <v>1978</v>
      </c>
      <c r="B13" s="197">
        <v>288.3</v>
      </c>
      <c r="C13" s="199">
        <v>1046.79</v>
      </c>
    </row>
    <row r="14" spans="1:3" x14ac:dyDescent="0.25">
      <c r="A14" s="364">
        <v>1979</v>
      </c>
      <c r="B14" s="197">
        <v>322</v>
      </c>
      <c r="C14" s="199">
        <v>1049.99</v>
      </c>
    </row>
    <row r="15" spans="1:3" x14ac:dyDescent="0.25">
      <c r="A15" s="364">
        <v>1980</v>
      </c>
      <c r="B15" s="197">
        <v>370.7</v>
      </c>
      <c r="C15" s="199">
        <v>1065.02</v>
      </c>
    </row>
    <row r="16" spans="1:3" x14ac:dyDescent="0.25">
      <c r="A16" s="364">
        <v>1981</v>
      </c>
      <c r="B16" s="197">
        <v>413.2</v>
      </c>
      <c r="C16" s="199">
        <v>1076.1199999999999</v>
      </c>
    </row>
    <row r="17" spans="1:3" x14ac:dyDescent="0.25">
      <c r="A17" s="364">
        <v>1982</v>
      </c>
      <c r="B17" s="197">
        <v>440.6</v>
      </c>
      <c r="C17" s="199">
        <v>1080.8900000000001</v>
      </c>
    </row>
    <row r="18" spans="1:3" x14ac:dyDescent="0.25">
      <c r="A18" s="364">
        <v>1983</v>
      </c>
      <c r="B18" s="197">
        <v>456.2</v>
      </c>
      <c r="C18" s="199">
        <v>1084.33</v>
      </c>
    </row>
    <row r="19" spans="1:3" x14ac:dyDescent="0.25">
      <c r="A19" s="364">
        <v>1984</v>
      </c>
      <c r="B19" s="197">
        <v>470.7</v>
      </c>
      <c r="C19" s="199">
        <v>1072.49</v>
      </c>
    </row>
    <row r="20" spans="1:3" x14ac:dyDescent="0.25">
      <c r="A20" s="364">
        <v>1985</v>
      </c>
      <c r="B20" s="197">
        <v>483.8</v>
      </c>
      <c r="C20" s="199">
        <v>1064.43</v>
      </c>
    </row>
    <row r="21" spans="1:3" x14ac:dyDescent="0.25">
      <c r="A21" s="364">
        <v>1986</v>
      </c>
      <c r="B21" s="197">
        <v>487.9</v>
      </c>
      <c r="C21" s="199">
        <v>1053.8599999999999</v>
      </c>
    </row>
    <row r="22" spans="1:3" x14ac:dyDescent="0.25">
      <c r="A22" s="364">
        <v>1987</v>
      </c>
      <c r="B22" s="197">
        <v>508.2</v>
      </c>
      <c r="C22" s="199">
        <v>1059.06</v>
      </c>
    </row>
    <row r="23" spans="1:3" x14ac:dyDescent="0.25">
      <c r="A23" s="364">
        <v>1988</v>
      </c>
      <c r="B23" s="197">
        <v>529.5</v>
      </c>
      <c r="C23" s="199">
        <v>1059.6099999999999</v>
      </c>
    </row>
    <row r="24" spans="1:3" x14ac:dyDescent="0.25">
      <c r="A24" s="364">
        <v>1989</v>
      </c>
      <c r="B24" s="197">
        <v>556</v>
      </c>
      <c r="C24" s="199">
        <v>1061.49</v>
      </c>
    </row>
    <row r="25" spans="1:3" x14ac:dyDescent="0.25">
      <c r="A25" s="364">
        <v>1990</v>
      </c>
      <c r="B25" s="366">
        <v>587.20000000000005</v>
      </c>
      <c r="C25" s="201">
        <v>1063.5899999999999</v>
      </c>
    </row>
    <row r="26" spans="1:3" x14ac:dyDescent="0.25">
      <c r="A26" s="364">
        <v>1991</v>
      </c>
      <c r="B26" s="197">
        <v>609.4</v>
      </c>
      <c r="C26" s="199">
        <v>1059.23</v>
      </c>
    </row>
    <row r="27" spans="1:3" x14ac:dyDescent="0.25">
      <c r="A27" s="364">
        <v>1992</v>
      </c>
      <c r="B27" s="197">
        <v>626.1</v>
      </c>
      <c r="C27" s="199">
        <v>1056.45</v>
      </c>
    </row>
    <row r="28" spans="1:3" x14ac:dyDescent="0.25">
      <c r="A28" s="364">
        <v>1993</v>
      </c>
      <c r="B28" s="197">
        <v>641.70000000000005</v>
      </c>
      <c r="C28" s="199">
        <v>1051.3</v>
      </c>
    </row>
    <row r="29" spans="1:3" x14ac:dyDescent="0.25">
      <c r="A29" s="364">
        <v>1994</v>
      </c>
      <c r="B29" s="197">
        <v>661.4</v>
      </c>
      <c r="C29" s="199">
        <v>1056.53</v>
      </c>
    </row>
    <row r="30" spans="1:3" x14ac:dyDescent="0.25">
      <c r="A30" s="364">
        <v>1995</v>
      </c>
      <c r="B30" s="197">
        <v>681.6</v>
      </c>
      <c r="C30" s="199">
        <v>1058.79</v>
      </c>
    </row>
    <row r="31" spans="1:3" x14ac:dyDescent="0.25">
      <c r="A31" s="364">
        <v>1996</v>
      </c>
      <c r="B31" s="197">
        <v>703.9</v>
      </c>
      <c r="C31" s="199">
        <v>1062.07</v>
      </c>
    </row>
    <row r="32" spans="1:3" x14ac:dyDescent="0.25">
      <c r="A32" s="364">
        <v>1997</v>
      </c>
      <c r="B32" s="197">
        <v>721.6</v>
      </c>
      <c r="C32" s="199">
        <v>1064.3499999999999</v>
      </c>
    </row>
    <row r="33" spans="1:3" x14ac:dyDescent="0.25">
      <c r="A33" s="364">
        <v>1998</v>
      </c>
      <c r="B33" s="197">
        <v>733.1</v>
      </c>
      <c r="C33" s="199">
        <v>1064.73</v>
      </c>
    </row>
    <row r="34" spans="1:3" x14ac:dyDescent="0.25">
      <c r="A34" s="364">
        <v>1999</v>
      </c>
      <c r="B34" s="197">
        <v>754.1</v>
      </c>
      <c r="C34" s="199">
        <v>1071.56</v>
      </c>
    </row>
    <row r="35" spans="1:3" x14ac:dyDescent="0.25">
      <c r="A35" s="364">
        <v>2000</v>
      </c>
      <c r="B35" s="197">
        <v>786.4</v>
      </c>
      <c r="C35" s="199">
        <v>1081.1199999999999</v>
      </c>
    </row>
    <row r="36" spans="1:3" x14ac:dyDescent="0.25">
      <c r="A36" s="364">
        <v>2001</v>
      </c>
      <c r="B36" s="197">
        <v>814.4</v>
      </c>
      <c r="C36" s="199">
        <v>1088.6400000000001</v>
      </c>
    </row>
    <row r="37" spans="1:3" x14ac:dyDescent="0.25">
      <c r="A37" s="364">
        <v>2002</v>
      </c>
      <c r="B37" s="197">
        <v>834.3</v>
      </c>
      <c r="C37" s="199">
        <v>1097.8800000000001</v>
      </c>
    </row>
    <row r="38" spans="1:3" x14ac:dyDescent="0.25">
      <c r="A38" s="364">
        <v>2003</v>
      </c>
      <c r="B38" s="197">
        <v>861.6</v>
      </c>
      <c r="C38" s="199">
        <v>1108.54</v>
      </c>
    </row>
    <row r="39" spans="1:3" x14ac:dyDescent="0.25">
      <c r="A39" s="364" t="s">
        <v>273</v>
      </c>
      <c r="B39" s="197">
        <v>894</v>
      </c>
      <c r="C39" s="199">
        <v>1120.3900000000001</v>
      </c>
    </row>
    <row r="40" spans="1:3" x14ac:dyDescent="0.25">
      <c r="A40" s="364" t="s">
        <v>274</v>
      </c>
      <c r="B40" s="197">
        <v>938</v>
      </c>
      <c r="C40" s="199">
        <v>1137.01</v>
      </c>
    </row>
    <row r="41" spans="1:3" x14ac:dyDescent="0.25">
      <c r="A41" s="364" t="s">
        <v>275</v>
      </c>
      <c r="B41" s="197">
        <v>977.7</v>
      </c>
      <c r="C41" s="199">
        <v>1148.0999999999999</v>
      </c>
    </row>
    <row r="42" spans="1:3" x14ac:dyDescent="0.25">
      <c r="A42" s="364" t="s">
        <v>276</v>
      </c>
      <c r="B42" s="197">
        <v>1004</v>
      </c>
      <c r="C42" s="199">
        <v>1146.33</v>
      </c>
    </row>
    <row r="43" spans="1:3" x14ac:dyDescent="0.25">
      <c r="A43" s="364" t="s">
        <v>277</v>
      </c>
      <c r="B43" s="197">
        <v>1063.0999999999999</v>
      </c>
      <c r="C43" s="199">
        <v>1168.93</v>
      </c>
    </row>
    <row r="44" spans="1:3" x14ac:dyDescent="0.25">
      <c r="A44" s="364" t="s">
        <v>278</v>
      </c>
      <c r="B44" s="197">
        <v>1062</v>
      </c>
      <c r="C44" s="199">
        <v>1171.8900000000001</v>
      </c>
    </row>
    <row r="45" spans="1:3" x14ac:dyDescent="0.25">
      <c r="A45" s="364" t="s">
        <v>279</v>
      </c>
      <c r="B45" s="197">
        <v>1067.8</v>
      </c>
      <c r="C45" s="199">
        <v>1159.27</v>
      </c>
    </row>
    <row r="46" spans="1:3" x14ac:dyDescent="0.25">
      <c r="A46" s="365">
        <v>2011</v>
      </c>
      <c r="B46" s="200">
        <v>1110.5</v>
      </c>
      <c r="C46" s="199">
        <v>1168.74</v>
      </c>
    </row>
    <row r="47" spans="1:3" x14ac:dyDescent="0.25">
      <c r="A47" s="365">
        <v>2012</v>
      </c>
      <c r="B47" s="200">
        <v>1130.3399999999999</v>
      </c>
      <c r="C47" s="200">
        <v>1130.3399999999999</v>
      </c>
    </row>
    <row r="48" spans="1:3" x14ac:dyDescent="0.25">
      <c r="A48" s="365">
        <v>2013</v>
      </c>
      <c r="B48" s="367">
        <v>1146.42</v>
      </c>
      <c r="C48" s="200">
        <v>1165.02</v>
      </c>
    </row>
    <row r="49" spans="1:5" x14ac:dyDescent="0.25">
      <c r="A49" s="226">
        <v>2014</v>
      </c>
      <c r="B49" s="367">
        <v>1165.3900000000001</v>
      </c>
      <c r="C49" s="200">
        <v>1165.3900000000001</v>
      </c>
    </row>
    <row r="50" spans="1:5" s="368" customFormat="1" x14ac:dyDescent="0.25">
      <c r="A50" s="369"/>
      <c r="B50" s="362"/>
      <c r="C50" s="363"/>
    </row>
    <row r="52" spans="1:5" x14ac:dyDescent="0.25">
      <c r="A52" s="59" t="s">
        <v>34</v>
      </c>
      <c r="B52" s="56"/>
      <c r="C52" s="56"/>
      <c r="D52" s="56"/>
      <c r="E52" s="56"/>
    </row>
    <row r="53" spans="1:5" x14ac:dyDescent="0.25">
      <c r="A53" s="59"/>
      <c r="B53" s="56"/>
      <c r="C53" s="56"/>
      <c r="D53" s="56"/>
      <c r="E53" s="56"/>
    </row>
    <row r="54" spans="1:5" x14ac:dyDescent="0.25">
      <c r="A54" s="57" t="s">
        <v>773</v>
      </c>
      <c r="B54" s="56"/>
      <c r="C54" s="56"/>
      <c r="D54" s="56"/>
      <c r="E54" s="56"/>
    </row>
    <row r="55" spans="1:5" x14ac:dyDescent="0.25">
      <c r="A55" s="370" t="s">
        <v>993</v>
      </c>
      <c r="B55" s="368"/>
      <c r="C55" s="56"/>
      <c r="D55" s="56"/>
      <c r="E55" s="56"/>
    </row>
    <row r="56" spans="1:5" x14ac:dyDescent="0.25">
      <c r="A56" s="371" t="s">
        <v>994</v>
      </c>
      <c r="B56" s="368"/>
      <c r="C56" s="56"/>
      <c r="D56" s="56"/>
      <c r="E56" s="56"/>
    </row>
    <row r="57" spans="1:5" x14ac:dyDescent="0.25">
      <c r="A57" s="254"/>
      <c r="B57" s="56"/>
      <c r="C57" s="56"/>
      <c r="D57" s="56"/>
      <c r="E57" s="56"/>
    </row>
    <row r="58" spans="1:5" x14ac:dyDescent="0.25">
      <c r="A58" s="57" t="s">
        <v>995</v>
      </c>
      <c r="B58" s="56"/>
      <c r="C58" s="56"/>
      <c r="D58" s="56"/>
      <c r="E58" s="56"/>
    </row>
    <row r="59" spans="1:5" x14ac:dyDescent="0.25">
      <c r="A59" s="56" t="s">
        <v>816</v>
      </c>
      <c r="B59" s="56"/>
      <c r="C59" s="56"/>
      <c r="D59" s="56"/>
      <c r="E59" s="56"/>
    </row>
    <row r="60" spans="1:5" x14ac:dyDescent="0.25">
      <c r="A60" s="254" t="s">
        <v>817</v>
      </c>
      <c r="B60" s="56"/>
      <c r="C60" s="56"/>
      <c r="D60" s="56"/>
      <c r="E60" s="56"/>
    </row>
    <row r="61" spans="1:5" x14ac:dyDescent="0.25">
      <c r="A61" s="56"/>
      <c r="B61" s="56"/>
      <c r="C61" s="56"/>
      <c r="D61" s="56"/>
      <c r="E61" s="56"/>
    </row>
  </sheetData>
  <mergeCells count="1">
    <mergeCell ref="A6:C7"/>
  </mergeCells>
  <hyperlinks>
    <hyperlink ref="A3" location="TableOfContents!A1" display="Back"/>
    <hyperlink ref="A60" r:id="rId1"/>
  </hyperlinks>
  <pageMargins left="0.7" right="0.7" top="0.75" bottom="0.75" header="0.3" footer="0.3"/>
  <pageSetup orientation="portrait" verticalDpi="4"/>
  <ignoredErrors>
    <ignoredError sqref="A39:A48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4" workbookViewId="0">
      <selection activeCell="I62" sqref="I62"/>
    </sheetView>
  </sheetViews>
  <sheetFormatPr defaultColWidth="8.85546875" defaultRowHeight="15" x14ac:dyDescent="0.25"/>
  <cols>
    <col min="2" max="2" width="12.28515625" customWidth="1"/>
    <col min="3" max="3" width="12" customWidth="1"/>
  </cols>
  <sheetData>
    <row r="1" spans="1:3" s="56" customFormat="1" ht="15.75" x14ac:dyDescent="0.25">
      <c r="A1" s="2" t="s">
        <v>574</v>
      </c>
    </row>
    <row r="2" spans="1:3" s="56" customFormat="1" x14ac:dyDescent="0.25"/>
    <row r="3" spans="1:3" s="56" customFormat="1" ht="18.75" x14ac:dyDescent="0.3">
      <c r="A3" s="27" t="s">
        <v>141</v>
      </c>
      <c r="B3" s="28" t="s">
        <v>142</v>
      </c>
    </row>
    <row r="4" spans="1:3" s="56" customFormat="1" x14ac:dyDescent="0.25"/>
    <row r="5" spans="1:3" s="56" customFormat="1" x14ac:dyDescent="0.25"/>
    <row r="6" spans="1:3" x14ac:dyDescent="0.25">
      <c r="A6" s="390" t="s">
        <v>574</v>
      </c>
      <c r="B6" s="390"/>
      <c r="C6" s="390"/>
    </row>
    <row r="7" spans="1:3" x14ac:dyDescent="0.25">
      <c r="A7" s="390"/>
      <c r="B7" s="390"/>
      <c r="C7" s="390"/>
    </row>
    <row r="8" spans="1:3" ht="53.25" customHeight="1" x14ac:dyDescent="0.25">
      <c r="A8" s="121" t="s">
        <v>29</v>
      </c>
      <c r="B8" s="115" t="s">
        <v>508</v>
      </c>
      <c r="C8" s="115" t="s">
        <v>575</v>
      </c>
    </row>
    <row r="9" spans="1:3" x14ac:dyDescent="0.25">
      <c r="A9" s="103">
        <v>1974</v>
      </c>
      <c r="B9" s="199">
        <v>146</v>
      </c>
      <c r="C9" s="199">
        <v>689.89</v>
      </c>
    </row>
    <row r="10" spans="1:3" x14ac:dyDescent="0.25">
      <c r="A10" s="103">
        <v>1975</v>
      </c>
      <c r="B10" s="199">
        <v>157.69999999999999</v>
      </c>
      <c r="C10" s="199">
        <v>682.85</v>
      </c>
    </row>
    <row r="11" spans="1:3" x14ac:dyDescent="0.25">
      <c r="A11" s="103">
        <v>1976</v>
      </c>
      <c r="B11" s="199">
        <v>167.8</v>
      </c>
      <c r="C11" s="199">
        <v>687</v>
      </c>
    </row>
    <row r="12" spans="1:3" x14ac:dyDescent="0.25">
      <c r="A12" s="103">
        <v>1977</v>
      </c>
      <c r="B12" s="199">
        <v>177.8</v>
      </c>
      <c r="C12" s="199">
        <v>683.49</v>
      </c>
    </row>
    <row r="13" spans="1:3" x14ac:dyDescent="0.25">
      <c r="A13" s="103">
        <v>1978</v>
      </c>
      <c r="B13" s="199">
        <v>189.4</v>
      </c>
      <c r="C13" s="201">
        <v>676.72</v>
      </c>
    </row>
    <row r="14" spans="1:3" x14ac:dyDescent="0.25">
      <c r="A14" s="103">
        <v>1979</v>
      </c>
      <c r="B14" s="199">
        <v>208.2</v>
      </c>
      <c r="C14" s="199">
        <v>668.07</v>
      </c>
    </row>
    <row r="15" spans="1:3" x14ac:dyDescent="0.25">
      <c r="A15" s="103">
        <v>1980</v>
      </c>
      <c r="B15" s="199">
        <v>238</v>
      </c>
      <c r="C15" s="199">
        <v>672.86</v>
      </c>
    </row>
    <row r="16" spans="1:3" x14ac:dyDescent="0.25">
      <c r="A16" s="103">
        <v>1981</v>
      </c>
      <c r="B16" s="199">
        <v>264.7</v>
      </c>
      <c r="C16" s="199">
        <v>678.37</v>
      </c>
    </row>
    <row r="17" spans="1:3" x14ac:dyDescent="0.25">
      <c r="A17" s="103">
        <v>1982</v>
      </c>
      <c r="B17" s="199">
        <v>284.3</v>
      </c>
      <c r="C17" s="199">
        <v>686.32</v>
      </c>
    </row>
    <row r="18" spans="1:3" x14ac:dyDescent="0.25">
      <c r="A18" s="103">
        <v>1983</v>
      </c>
      <c r="B18" s="199">
        <v>304.3</v>
      </c>
      <c r="C18" s="199">
        <v>711.74</v>
      </c>
    </row>
    <row r="19" spans="1:3" x14ac:dyDescent="0.25">
      <c r="A19" s="103">
        <v>1984</v>
      </c>
      <c r="B19" s="199">
        <v>314</v>
      </c>
      <c r="C19" s="199">
        <v>704.03</v>
      </c>
    </row>
    <row r="20" spans="1:3" x14ac:dyDescent="0.25">
      <c r="A20" s="103">
        <v>1985</v>
      </c>
      <c r="B20" s="199">
        <v>325</v>
      </c>
      <c r="C20" s="199">
        <v>703.63</v>
      </c>
    </row>
    <row r="21" spans="1:3" x14ac:dyDescent="0.25">
      <c r="A21" s="103">
        <v>1986</v>
      </c>
      <c r="B21" s="199">
        <v>336</v>
      </c>
      <c r="C21" s="199">
        <v>714.17</v>
      </c>
    </row>
    <row r="22" spans="1:3" x14ac:dyDescent="0.25">
      <c r="A22" s="103">
        <v>1987</v>
      </c>
      <c r="B22" s="199">
        <v>340</v>
      </c>
      <c r="C22" s="199">
        <v>697.23</v>
      </c>
    </row>
    <row r="23" spans="1:3" x14ac:dyDescent="0.25">
      <c r="A23" s="103">
        <v>1988</v>
      </c>
      <c r="B23" s="199">
        <v>354</v>
      </c>
      <c r="C23" s="199">
        <v>697.1</v>
      </c>
    </row>
    <row r="24" spans="1:3" x14ac:dyDescent="0.25">
      <c r="A24" s="103">
        <v>1989</v>
      </c>
      <c r="B24" s="199">
        <v>368</v>
      </c>
      <c r="C24" s="199">
        <v>691.36</v>
      </c>
    </row>
    <row r="25" spans="1:3" x14ac:dyDescent="0.25">
      <c r="A25" s="103">
        <v>1990</v>
      </c>
      <c r="B25" s="199">
        <v>386</v>
      </c>
      <c r="C25" s="199">
        <v>688</v>
      </c>
    </row>
    <row r="26" spans="1:3" x14ac:dyDescent="0.25">
      <c r="A26" s="103">
        <v>1991</v>
      </c>
      <c r="B26" s="199">
        <v>407</v>
      </c>
      <c r="C26" s="199">
        <v>696.13</v>
      </c>
    </row>
    <row r="27" spans="1:3" x14ac:dyDescent="0.25">
      <c r="A27" s="103">
        <v>1992</v>
      </c>
      <c r="B27" s="199">
        <v>422</v>
      </c>
      <c r="C27" s="199">
        <v>700.7</v>
      </c>
    </row>
    <row r="28" spans="1:3" x14ac:dyDescent="0.25">
      <c r="A28" s="103">
        <v>1993</v>
      </c>
      <c r="B28" s="199">
        <v>434</v>
      </c>
      <c r="C28" s="199">
        <v>699.68</v>
      </c>
    </row>
    <row r="29" spans="1:3" x14ac:dyDescent="0.25">
      <c r="A29" s="103">
        <v>1994</v>
      </c>
      <c r="B29" s="199">
        <v>446</v>
      </c>
      <c r="C29" s="199">
        <v>701.07</v>
      </c>
    </row>
    <row r="30" spans="1:3" x14ac:dyDescent="0.25">
      <c r="A30" s="103">
        <v>1995</v>
      </c>
      <c r="B30" s="199">
        <v>458</v>
      </c>
      <c r="C30" s="199">
        <v>700.09</v>
      </c>
    </row>
    <row r="31" spans="1:3" x14ac:dyDescent="0.25">
      <c r="A31" s="103">
        <v>1996</v>
      </c>
      <c r="B31" s="199">
        <v>470</v>
      </c>
      <c r="C31" s="199">
        <v>697.83</v>
      </c>
    </row>
    <row r="32" spans="1:3" x14ac:dyDescent="0.25">
      <c r="A32" s="103">
        <v>1997</v>
      </c>
      <c r="B32" s="199">
        <v>484</v>
      </c>
      <c r="C32" s="199">
        <v>702.5</v>
      </c>
    </row>
    <row r="33" spans="1:3" x14ac:dyDescent="0.25">
      <c r="A33" s="103">
        <v>1998</v>
      </c>
      <c r="B33" s="201">
        <v>494</v>
      </c>
      <c r="C33" s="201">
        <v>706.02</v>
      </c>
    </row>
    <row r="34" spans="1:3" x14ac:dyDescent="0.25">
      <c r="A34" s="103">
        <v>1999</v>
      </c>
      <c r="B34" s="199">
        <v>500</v>
      </c>
      <c r="C34" s="199">
        <v>699.15</v>
      </c>
    </row>
    <row r="35" spans="1:3" x14ac:dyDescent="0.25">
      <c r="A35" s="103">
        <v>2000</v>
      </c>
      <c r="B35" s="199">
        <v>513</v>
      </c>
      <c r="C35" s="199">
        <v>694</v>
      </c>
    </row>
    <row r="36" spans="1:3" x14ac:dyDescent="0.25">
      <c r="A36" s="103">
        <v>2001</v>
      </c>
      <c r="B36" s="199">
        <v>531</v>
      </c>
      <c r="C36" s="199">
        <v>698.48</v>
      </c>
    </row>
    <row r="37" spans="1:3" x14ac:dyDescent="0.25">
      <c r="A37" s="103">
        <v>2002</v>
      </c>
      <c r="B37" s="199">
        <v>545</v>
      </c>
      <c r="C37" s="199">
        <v>705.73</v>
      </c>
    </row>
    <row r="38" spans="1:3" x14ac:dyDescent="0.25">
      <c r="A38" s="103">
        <v>2003</v>
      </c>
      <c r="B38" s="199">
        <v>552</v>
      </c>
      <c r="C38" s="199">
        <v>698.87</v>
      </c>
    </row>
    <row r="39" spans="1:3" x14ac:dyDescent="0.25">
      <c r="A39" s="103">
        <v>2004</v>
      </c>
      <c r="B39" s="199">
        <v>564</v>
      </c>
      <c r="C39" s="199">
        <v>695.54</v>
      </c>
    </row>
    <row r="40" spans="1:3" x14ac:dyDescent="0.25">
      <c r="A40" s="103">
        <v>2005</v>
      </c>
      <c r="B40" s="199">
        <v>579</v>
      </c>
      <c r="C40" s="199">
        <v>690.64</v>
      </c>
    </row>
    <row r="41" spans="1:3" x14ac:dyDescent="0.25">
      <c r="A41" s="103">
        <v>2006</v>
      </c>
      <c r="B41" s="199">
        <v>603</v>
      </c>
      <c r="C41" s="199">
        <v>696.79</v>
      </c>
    </row>
    <row r="42" spans="1:3" x14ac:dyDescent="0.25">
      <c r="A42" s="103">
        <v>2007</v>
      </c>
      <c r="B42" s="199">
        <v>623</v>
      </c>
      <c r="C42" s="199">
        <v>699.97</v>
      </c>
    </row>
    <row r="43" spans="1:3" x14ac:dyDescent="0.25">
      <c r="A43" s="103">
        <v>2008</v>
      </c>
      <c r="B43" s="199">
        <v>637</v>
      </c>
      <c r="C43" s="199">
        <v>689.23</v>
      </c>
    </row>
    <row r="44" spans="1:3" x14ac:dyDescent="0.25">
      <c r="A44" s="103">
        <v>2009</v>
      </c>
      <c r="B44" s="199">
        <v>674</v>
      </c>
      <c r="C44" s="199">
        <v>731.87</v>
      </c>
    </row>
    <row r="45" spans="1:3" x14ac:dyDescent="0.25">
      <c r="A45" s="103">
        <v>2010</v>
      </c>
      <c r="B45" s="199">
        <v>674</v>
      </c>
      <c r="C45" s="199">
        <v>720.06</v>
      </c>
    </row>
    <row r="46" spans="1:3" x14ac:dyDescent="0.25">
      <c r="A46" s="103">
        <v>2011</v>
      </c>
      <c r="B46" s="199">
        <v>674</v>
      </c>
      <c r="C46" s="199">
        <v>698.02</v>
      </c>
    </row>
    <row r="47" spans="1:3" x14ac:dyDescent="0.25">
      <c r="A47" s="103">
        <v>2012</v>
      </c>
      <c r="B47" s="199">
        <v>698</v>
      </c>
      <c r="C47" s="199">
        <v>708.22</v>
      </c>
    </row>
    <row r="48" spans="1:3" x14ac:dyDescent="0.25">
      <c r="A48" s="103">
        <v>2013</v>
      </c>
      <c r="B48" s="199">
        <v>710</v>
      </c>
      <c r="C48" s="199">
        <v>710</v>
      </c>
    </row>
    <row r="51" spans="1:5" x14ac:dyDescent="0.25">
      <c r="A51" s="42" t="s">
        <v>34</v>
      </c>
      <c r="B51" s="56"/>
      <c r="C51" s="56"/>
      <c r="D51" s="56"/>
      <c r="E51" s="56"/>
    </row>
    <row r="52" spans="1:5" x14ac:dyDescent="0.25">
      <c r="A52" s="56"/>
      <c r="B52" s="56"/>
      <c r="C52" s="56"/>
      <c r="D52" s="56"/>
      <c r="E52" s="56"/>
    </row>
    <row r="53" spans="1:5" x14ac:dyDescent="0.25">
      <c r="A53" s="57" t="s">
        <v>774</v>
      </c>
      <c r="B53" s="56"/>
      <c r="C53" s="56"/>
      <c r="D53" s="56"/>
      <c r="E53" s="56"/>
    </row>
    <row r="54" spans="1:5" x14ac:dyDescent="0.25">
      <c r="A54" s="56" t="s">
        <v>896</v>
      </c>
      <c r="B54" s="56"/>
      <c r="C54" s="56"/>
      <c r="D54" s="56"/>
      <c r="E54" s="56"/>
    </row>
    <row r="55" spans="1:5" x14ac:dyDescent="0.25">
      <c r="A55" s="254" t="s">
        <v>818</v>
      </c>
      <c r="B55" s="56"/>
      <c r="C55" s="56"/>
      <c r="D55" s="56"/>
      <c r="E55" s="56"/>
    </row>
    <row r="56" spans="1:5" x14ac:dyDescent="0.25">
      <c r="A56" s="254"/>
      <c r="B56" s="56"/>
      <c r="C56" s="56"/>
      <c r="D56" s="56"/>
      <c r="E56" s="56"/>
    </row>
    <row r="57" spans="1:5" x14ac:dyDescent="0.25">
      <c r="A57" s="57" t="s">
        <v>815</v>
      </c>
      <c r="B57" s="56"/>
      <c r="C57" s="56"/>
      <c r="D57" s="56"/>
      <c r="E57" s="56"/>
    </row>
    <row r="58" spans="1:5" x14ac:dyDescent="0.25">
      <c r="A58" s="56" t="s">
        <v>816</v>
      </c>
      <c r="B58" s="56"/>
      <c r="C58" s="56"/>
      <c r="D58" s="56"/>
      <c r="E58" s="56"/>
    </row>
    <row r="59" spans="1:5" x14ac:dyDescent="0.25">
      <c r="A59" s="254" t="s">
        <v>817</v>
      </c>
      <c r="B59" s="56"/>
      <c r="C59" s="56"/>
      <c r="D59" s="56"/>
      <c r="E59" s="56"/>
    </row>
    <row r="60" spans="1:5" x14ac:dyDescent="0.25">
      <c r="A60" s="56"/>
      <c r="B60" s="56"/>
      <c r="C60" s="56"/>
      <c r="D60" s="56"/>
      <c r="E60" s="56"/>
    </row>
  </sheetData>
  <mergeCells count="1">
    <mergeCell ref="A6:C7"/>
  </mergeCells>
  <hyperlinks>
    <hyperlink ref="A3" location="TableOfContents!A1" display="Back"/>
    <hyperlink ref="A59" r:id="rId1"/>
    <hyperlink ref="A55" r:id="rId2" location="44511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3" sqref="A3"/>
    </sheetView>
  </sheetViews>
  <sheetFormatPr defaultColWidth="8.85546875" defaultRowHeight="15" x14ac:dyDescent="0.25"/>
  <cols>
    <col min="1" max="1" width="6.85546875" style="56" customWidth="1"/>
    <col min="2" max="2" width="15.7109375" customWidth="1"/>
  </cols>
  <sheetData>
    <row r="1" spans="1:9" s="56" customFormat="1" ht="15.75" x14ac:dyDescent="0.25">
      <c r="A1" s="2" t="s">
        <v>281</v>
      </c>
    </row>
    <row r="2" spans="1:9" s="56" customFormat="1" x14ac:dyDescent="0.25"/>
    <row r="3" spans="1:9" s="56" customFormat="1" ht="18.75" x14ac:dyDescent="0.3">
      <c r="A3" s="27" t="s">
        <v>141</v>
      </c>
      <c r="B3" s="28" t="s">
        <v>142</v>
      </c>
    </row>
    <row r="4" spans="1:9" s="56" customFormat="1" x14ac:dyDescent="0.25"/>
    <row r="5" spans="1:9" s="56" customFormat="1" x14ac:dyDescent="0.25"/>
    <row r="6" spans="1:9" ht="15.75" customHeight="1" x14ac:dyDescent="0.25">
      <c r="B6" s="390" t="s">
        <v>281</v>
      </c>
      <c r="C6" s="390"/>
      <c r="D6" s="390"/>
      <c r="E6" s="390"/>
      <c r="F6" s="390"/>
      <c r="G6" s="390"/>
      <c r="H6" s="390"/>
      <c r="I6" s="390"/>
    </row>
    <row r="7" spans="1:9" x14ac:dyDescent="0.25">
      <c r="B7" s="390"/>
      <c r="C7" s="390"/>
      <c r="D7" s="390"/>
      <c r="E7" s="390"/>
      <c r="F7" s="390"/>
      <c r="G7" s="390"/>
      <c r="H7" s="390"/>
      <c r="I7" s="390"/>
    </row>
    <row r="8" spans="1:9" x14ac:dyDescent="0.25">
      <c r="B8" s="378" t="s">
        <v>576</v>
      </c>
      <c r="C8" s="378"/>
      <c r="D8" s="378"/>
      <c r="E8" s="378"/>
      <c r="F8" s="378"/>
      <c r="G8" s="378"/>
      <c r="H8" s="378"/>
      <c r="I8" s="378"/>
    </row>
    <row r="9" spans="1:9" x14ac:dyDescent="0.25">
      <c r="B9" s="378"/>
      <c r="C9" s="378"/>
      <c r="D9" s="378"/>
      <c r="E9" s="378"/>
      <c r="F9" s="378"/>
      <c r="G9" s="378"/>
      <c r="H9" s="378"/>
      <c r="I9" s="378"/>
    </row>
    <row r="10" spans="1:9" x14ac:dyDescent="0.25">
      <c r="B10" s="103"/>
      <c r="C10" s="134">
        <v>1980</v>
      </c>
      <c r="D10" s="134">
        <v>1985</v>
      </c>
      <c r="E10" s="134">
        <v>1990</v>
      </c>
      <c r="F10" s="134">
        <v>1995</v>
      </c>
      <c r="G10" s="134">
        <v>2000</v>
      </c>
      <c r="H10" s="134">
        <v>2005</v>
      </c>
      <c r="I10" s="134">
        <v>2010</v>
      </c>
    </row>
    <row r="11" spans="1:9" x14ac:dyDescent="0.25">
      <c r="B11" s="102" t="s">
        <v>531</v>
      </c>
      <c r="C11" s="137">
        <v>0.52500000000000002</v>
      </c>
      <c r="D11" s="137">
        <v>0.56700000000000006</v>
      </c>
      <c r="E11" s="137">
        <v>0.55700000000000005</v>
      </c>
      <c r="F11" s="137">
        <v>0.54600000000000004</v>
      </c>
      <c r="G11" s="137">
        <v>0.65300000000000002</v>
      </c>
      <c r="H11" s="137">
        <v>0.65300000000000002</v>
      </c>
      <c r="I11" s="137">
        <v>0.59399999999999997</v>
      </c>
    </row>
    <row r="12" spans="1:9" x14ac:dyDescent="0.25">
      <c r="B12" s="102" t="s">
        <v>283</v>
      </c>
      <c r="C12" s="137">
        <v>0.374</v>
      </c>
      <c r="D12" s="137">
        <v>0.41100000000000003</v>
      </c>
      <c r="E12" s="137">
        <v>0.42599999999999999</v>
      </c>
      <c r="F12" s="137">
        <v>0.38500000000000001</v>
      </c>
      <c r="G12" s="137">
        <v>0.44600000000000001</v>
      </c>
      <c r="H12" s="137">
        <v>0.44</v>
      </c>
      <c r="I12" s="137">
        <v>0.45500000000000002</v>
      </c>
    </row>
    <row r="13" spans="1:9" x14ac:dyDescent="0.25">
      <c r="B13" s="102" t="s">
        <v>532</v>
      </c>
      <c r="C13" s="137">
        <v>0.23699999999999999</v>
      </c>
      <c r="D13" s="137">
        <v>0.313</v>
      </c>
      <c r="E13" s="137">
        <v>0.25800000000000001</v>
      </c>
      <c r="F13" s="137">
        <v>0.27600000000000002</v>
      </c>
      <c r="G13" s="137">
        <v>0.309</v>
      </c>
      <c r="H13" s="137">
        <v>0.28499999999999998</v>
      </c>
      <c r="I13" s="137">
        <v>0.33899999999999997</v>
      </c>
    </row>
    <row r="14" spans="1:9" x14ac:dyDescent="0.25">
      <c r="B14" s="427"/>
      <c r="C14" s="428"/>
      <c r="D14" s="428"/>
      <c r="E14" s="428"/>
      <c r="F14" s="428"/>
      <c r="G14" s="428"/>
      <c r="H14" s="428"/>
      <c r="I14" s="429"/>
    </row>
    <row r="15" spans="1:9" x14ac:dyDescent="0.25">
      <c r="B15" s="430"/>
      <c r="C15" s="431"/>
      <c r="D15" s="431"/>
      <c r="E15" s="431"/>
      <c r="F15" s="431"/>
      <c r="G15" s="431"/>
      <c r="H15" s="431"/>
      <c r="I15" s="432"/>
    </row>
    <row r="16" spans="1:9" x14ac:dyDescent="0.25">
      <c r="B16" s="378" t="s">
        <v>577</v>
      </c>
      <c r="C16" s="378"/>
      <c r="D16" s="378"/>
      <c r="E16" s="378"/>
      <c r="F16" s="378"/>
      <c r="G16" s="378"/>
      <c r="H16" s="378"/>
      <c r="I16" s="378"/>
    </row>
    <row r="17" spans="2:9" x14ac:dyDescent="0.25">
      <c r="B17" s="378"/>
      <c r="C17" s="378"/>
      <c r="D17" s="378"/>
      <c r="E17" s="378"/>
      <c r="F17" s="378"/>
      <c r="G17" s="378"/>
      <c r="H17" s="378"/>
      <c r="I17" s="378"/>
    </row>
    <row r="18" spans="2:9" x14ac:dyDescent="0.25">
      <c r="B18" s="103"/>
      <c r="C18" s="134">
        <v>1980</v>
      </c>
      <c r="D18" s="134">
        <v>1985</v>
      </c>
      <c r="E18" s="134">
        <v>1990</v>
      </c>
      <c r="F18" s="134">
        <v>1995</v>
      </c>
      <c r="G18" s="134">
        <v>2000</v>
      </c>
      <c r="H18" s="134">
        <v>2005</v>
      </c>
      <c r="I18" s="134">
        <v>2010</v>
      </c>
    </row>
    <row r="19" spans="2:9" x14ac:dyDescent="0.25">
      <c r="B19" s="102" t="s">
        <v>531</v>
      </c>
      <c r="C19" s="137">
        <v>0.53900000000000003</v>
      </c>
      <c r="D19" s="137">
        <v>0.58299999999999996</v>
      </c>
      <c r="E19" s="137">
        <v>0.57399999999999995</v>
      </c>
      <c r="F19" s="137">
        <v>0.50600000000000001</v>
      </c>
      <c r="G19" s="137">
        <v>0.58799999999999997</v>
      </c>
      <c r="H19" s="137">
        <v>0.59099999999999997</v>
      </c>
      <c r="I19" s="137">
        <v>0.55899999999999994</v>
      </c>
    </row>
    <row r="20" spans="2:9" x14ac:dyDescent="0.25">
      <c r="B20" s="102" t="s">
        <v>283</v>
      </c>
      <c r="C20" s="137">
        <v>0.32500000000000001</v>
      </c>
      <c r="D20" s="137">
        <v>0.375</v>
      </c>
      <c r="E20" s="137">
        <v>0.41100000000000003</v>
      </c>
      <c r="F20" s="137">
        <v>0.29600000000000004</v>
      </c>
      <c r="G20" s="137">
        <v>0.37799999999999995</v>
      </c>
      <c r="H20" s="137">
        <v>0.36700000000000005</v>
      </c>
      <c r="I20" s="137">
        <v>0.34899999999999998</v>
      </c>
    </row>
    <row r="21" spans="2:9" x14ac:dyDescent="0.25">
      <c r="B21" s="102" t="s">
        <v>532</v>
      </c>
      <c r="C21" s="137">
        <v>0.19600000000000001</v>
      </c>
      <c r="D21" s="137">
        <v>0.26899999999999996</v>
      </c>
      <c r="E21" s="137">
        <v>0.23600000000000002</v>
      </c>
      <c r="F21" s="137">
        <v>0.16699999999999998</v>
      </c>
      <c r="G21" s="137">
        <v>0.26600000000000001</v>
      </c>
      <c r="H21" s="137">
        <v>0.252</v>
      </c>
      <c r="I21" s="111">
        <v>0.23499999999999999</v>
      </c>
    </row>
    <row r="22" spans="2:9" x14ac:dyDescent="0.25">
      <c r="B22" s="427"/>
      <c r="C22" s="428"/>
      <c r="D22" s="428"/>
      <c r="E22" s="428"/>
      <c r="F22" s="428"/>
      <c r="G22" s="428"/>
      <c r="H22" s="428"/>
      <c r="I22" s="429"/>
    </row>
    <row r="23" spans="2:9" x14ac:dyDescent="0.25">
      <c r="B23" s="430"/>
      <c r="C23" s="431"/>
      <c r="D23" s="431"/>
      <c r="E23" s="431"/>
      <c r="F23" s="431"/>
      <c r="G23" s="431"/>
      <c r="H23" s="431"/>
      <c r="I23" s="432"/>
    </row>
    <row r="24" spans="2:9" x14ac:dyDescent="0.25">
      <c r="B24" s="378" t="s">
        <v>578</v>
      </c>
      <c r="C24" s="378"/>
      <c r="D24" s="378"/>
      <c r="E24" s="378"/>
      <c r="F24" s="378"/>
      <c r="G24" s="378"/>
      <c r="H24" s="378"/>
      <c r="I24" s="378"/>
    </row>
    <row r="25" spans="2:9" x14ac:dyDescent="0.25">
      <c r="B25" s="378"/>
      <c r="C25" s="378"/>
      <c r="D25" s="378"/>
      <c r="E25" s="378"/>
      <c r="F25" s="378"/>
      <c r="G25" s="378"/>
      <c r="H25" s="378"/>
      <c r="I25" s="378"/>
    </row>
    <row r="26" spans="2:9" x14ac:dyDescent="0.25">
      <c r="B26" s="196"/>
      <c r="C26" s="134">
        <v>1980</v>
      </c>
      <c r="D26" s="134">
        <v>1985</v>
      </c>
      <c r="E26" s="134">
        <v>1990</v>
      </c>
      <c r="F26" s="134">
        <v>1995</v>
      </c>
      <c r="G26" s="134">
        <v>2000</v>
      </c>
      <c r="H26" s="134">
        <v>2005</v>
      </c>
      <c r="I26" s="134">
        <v>2010</v>
      </c>
    </row>
    <row r="27" spans="2:9" x14ac:dyDescent="0.25">
      <c r="B27" s="102" t="s">
        <v>282</v>
      </c>
      <c r="C27" s="137">
        <v>0.39100000000000001</v>
      </c>
      <c r="D27" s="137">
        <v>0.47799999999999998</v>
      </c>
      <c r="E27" s="137">
        <v>0.45600000000000002</v>
      </c>
      <c r="F27" s="137">
        <v>0.43799999999999994</v>
      </c>
      <c r="G27" s="137">
        <v>0.54600000000000004</v>
      </c>
      <c r="H27" s="137">
        <v>0.53799999999999992</v>
      </c>
      <c r="I27" s="137">
        <v>0.39600000000000002</v>
      </c>
    </row>
    <row r="28" spans="2:9" x14ac:dyDescent="0.25">
      <c r="B28" s="102" t="s">
        <v>283</v>
      </c>
      <c r="C28" s="137">
        <v>0.23499999999999999</v>
      </c>
      <c r="D28" s="137">
        <v>0.27699999999999997</v>
      </c>
      <c r="E28" s="137">
        <v>0.312</v>
      </c>
      <c r="F28" s="137">
        <v>0.248</v>
      </c>
      <c r="G28" s="137">
        <v>0.29799999999999999</v>
      </c>
      <c r="H28" s="137">
        <v>0.25600000000000001</v>
      </c>
      <c r="I28" s="137">
        <v>0.25</v>
      </c>
    </row>
    <row r="29" spans="2:9" x14ac:dyDescent="0.25">
      <c r="B29" s="102" t="s">
        <v>284</v>
      </c>
      <c r="C29" s="137">
        <v>0.17800000000000002</v>
      </c>
      <c r="D29" s="137">
        <v>0.16600000000000001</v>
      </c>
      <c r="E29" s="137">
        <v>0.16899999999999998</v>
      </c>
      <c r="F29" s="137">
        <v>0.17100000000000001</v>
      </c>
      <c r="G29" s="137">
        <v>0.19800000000000001</v>
      </c>
      <c r="H29" s="137">
        <v>0.151</v>
      </c>
      <c r="I29" s="137">
        <v>0.16300000000000001</v>
      </c>
    </row>
    <row r="32" spans="2:9" x14ac:dyDescent="0.25">
      <c r="B32" s="59" t="s">
        <v>742</v>
      </c>
      <c r="C32" s="56"/>
      <c r="D32" s="56"/>
    </row>
    <row r="33" spans="2:4" x14ac:dyDescent="0.25">
      <c r="B33" s="56"/>
      <c r="C33" s="56"/>
      <c r="D33" s="56"/>
    </row>
    <row r="34" spans="2:4" x14ac:dyDescent="0.25">
      <c r="B34" s="56" t="s">
        <v>819</v>
      </c>
      <c r="C34" s="56"/>
      <c r="D34" s="56"/>
    </row>
  </sheetData>
  <mergeCells count="6">
    <mergeCell ref="B6:I7"/>
    <mergeCell ref="B8:I9"/>
    <mergeCell ref="B16:I17"/>
    <mergeCell ref="B24:I25"/>
    <mergeCell ref="B14:I15"/>
    <mergeCell ref="B22:I23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52" workbookViewId="0"/>
  </sheetViews>
  <sheetFormatPr defaultColWidth="8.85546875" defaultRowHeight="15" x14ac:dyDescent="0.25"/>
  <cols>
    <col min="1" max="1" width="11.28515625" customWidth="1"/>
    <col min="2" max="2" width="12.28515625" customWidth="1"/>
    <col min="3" max="3" width="16.28515625" bestFit="1" customWidth="1"/>
    <col min="4" max="4" width="18.7109375" customWidth="1"/>
    <col min="6" max="6" width="15.7109375" customWidth="1"/>
    <col min="7" max="7" width="12.7109375" customWidth="1"/>
    <col min="8" max="8" width="13" customWidth="1"/>
    <col min="9" max="9" width="16.5703125" customWidth="1"/>
    <col min="11" max="11" width="15" customWidth="1"/>
    <col min="12" max="12" width="13.7109375" customWidth="1"/>
    <col min="13" max="13" width="14.5703125" customWidth="1"/>
    <col min="14" max="14" width="15.140625" customWidth="1"/>
  </cols>
  <sheetData>
    <row r="1" spans="1:14" s="56" customFormat="1" ht="15.75" x14ac:dyDescent="0.25">
      <c r="A1" s="31" t="s">
        <v>905</v>
      </c>
      <c r="B1" s="32"/>
    </row>
    <row r="2" spans="1:14" s="56" customFormat="1" ht="15.75" x14ac:dyDescent="0.25">
      <c r="A2" s="35"/>
      <c r="B2" s="32"/>
    </row>
    <row r="3" spans="1:14" s="56" customFormat="1" ht="18.75" x14ac:dyDescent="0.3">
      <c r="A3" s="33" t="s">
        <v>141</v>
      </c>
      <c r="B3" s="34" t="s">
        <v>142</v>
      </c>
    </row>
    <row r="4" spans="1:14" s="56" customFormat="1" ht="18.75" x14ac:dyDescent="0.3">
      <c r="A4" s="33"/>
      <c r="B4" s="34"/>
    </row>
    <row r="5" spans="1:14" s="56" customFormat="1" x14ac:dyDescent="0.25"/>
    <row r="6" spans="1:14" s="56" customFormat="1" ht="60" customHeight="1" x14ac:dyDescent="0.25">
      <c r="A6" s="387" t="s">
        <v>912</v>
      </c>
      <c r="B6" s="387"/>
      <c r="C6" s="387"/>
      <c r="D6" s="387"/>
      <c r="F6" s="387" t="s">
        <v>913</v>
      </c>
      <c r="G6" s="387"/>
      <c r="H6" s="387"/>
      <c r="I6" s="387"/>
      <c r="K6" s="387" t="s">
        <v>851</v>
      </c>
      <c r="L6" s="387"/>
      <c r="M6" s="387"/>
      <c r="N6" s="387"/>
    </row>
    <row r="7" spans="1:14" s="56" customFormat="1" ht="15.75" customHeight="1" x14ac:dyDescent="0.25">
      <c r="A7" s="389" t="s">
        <v>139</v>
      </c>
      <c r="B7" s="388" t="s">
        <v>914</v>
      </c>
      <c r="C7" s="388" t="s">
        <v>535</v>
      </c>
      <c r="D7" s="388" t="s">
        <v>534</v>
      </c>
      <c r="F7" s="389" t="s">
        <v>139</v>
      </c>
      <c r="G7" s="388" t="s">
        <v>915</v>
      </c>
      <c r="H7" s="388" t="s">
        <v>535</v>
      </c>
      <c r="I7" s="388" t="s">
        <v>534</v>
      </c>
      <c r="K7" s="389" t="s">
        <v>139</v>
      </c>
      <c r="L7" s="388" t="s">
        <v>536</v>
      </c>
      <c r="M7" s="388" t="s">
        <v>535</v>
      </c>
      <c r="N7" s="388" t="s">
        <v>534</v>
      </c>
    </row>
    <row r="8" spans="1:14" x14ac:dyDescent="0.25">
      <c r="A8" s="389"/>
      <c r="B8" s="388"/>
      <c r="C8" s="388"/>
      <c r="D8" s="388"/>
      <c r="E8" s="56"/>
      <c r="F8" s="389"/>
      <c r="G8" s="388"/>
      <c r="H8" s="388"/>
      <c r="I8" s="388"/>
      <c r="J8" s="56"/>
      <c r="K8" s="389"/>
      <c r="L8" s="388"/>
      <c r="M8" s="388"/>
      <c r="N8" s="388"/>
    </row>
    <row r="9" spans="1:14" ht="26.25" customHeight="1" x14ac:dyDescent="0.25">
      <c r="A9" s="389"/>
      <c r="B9" s="388"/>
      <c r="C9" s="388"/>
      <c r="D9" s="388"/>
      <c r="E9" s="56"/>
      <c r="F9" s="389"/>
      <c r="G9" s="388"/>
      <c r="H9" s="388"/>
      <c r="I9" s="388"/>
      <c r="J9" s="56"/>
      <c r="K9" s="389"/>
      <c r="L9" s="388"/>
      <c r="M9" s="388"/>
      <c r="N9" s="388"/>
    </row>
    <row r="10" spans="1:14" x14ac:dyDescent="0.25">
      <c r="A10" s="258" t="s">
        <v>128</v>
      </c>
      <c r="B10" s="79">
        <v>41815</v>
      </c>
      <c r="C10" s="284">
        <v>2787370</v>
      </c>
      <c r="D10" s="260">
        <f>B10/C10</f>
        <v>1.5001596487011054E-2</v>
      </c>
      <c r="E10" s="56"/>
      <c r="F10" s="258" t="s">
        <v>128</v>
      </c>
      <c r="G10" s="315">
        <v>67775</v>
      </c>
      <c r="H10" s="316">
        <v>2989485</v>
      </c>
      <c r="I10" s="107">
        <f>G10/H10</f>
        <v>2.2671128973719555E-2</v>
      </c>
      <c r="J10" s="56"/>
      <c r="K10" s="258" t="s">
        <v>128</v>
      </c>
      <c r="L10" s="259">
        <v>62323</v>
      </c>
      <c r="M10" s="279">
        <v>3001075</v>
      </c>
      <c r="N10" s="260">
        <f>L10/M10</f>
        <v>2.0766891863748825E-2</v>
      </c>
    </row>
    <row r="11" spans="1:14" x14ac:dyDescent="0.25">
      <c r="A11" s="258" t="s">
        <v>66</v>
      </c>
      <c r="B11" s="79">
        <v>3876</v>
      </c>
      <c r="C11" s="284">
        <v>422571</v>
      </c>
      <c r="D11" s="260">
        <f>B11/C11</f>
        <v>9.1724230957637883E-3</v>
      </c>
      <c r="E11" s="56"/>
      <c r="F11" s="258" t="s">
        <v>66</v>
      </c>
      <c r="G11" s="315">
        <v>6082</v>
      </c>
      <c r="H11" s="316">
        <v>467915</v>
      </c>
      <c r="I11" s="107">
        <f t="shared" ref="I11:I60" si="0">G11/H11</f>
        <v>1.2998087259438146E-2</v>
      </c>
      <c r="J11" s="56"/>
      <c r="K11" s="258" t="s">
        <v>66</v>
      </c>
      <c r="L11" s="259">
        <v>4710</v>
      </c>
      <c r="M11" s="279">
        <v>480911</v>
      </c>
      <c r="N11" s="260">
        <f>L11/M11</f>
        <v>9.7939119712379206E-3</v>
      </c>
    </row>
    <row r="12" spans="1:14" x14ac:dyDescent="0.25">
      <c r="A12" s="258" t="s">
        <v>56</v>
      </c>
      <c r="B12" s="79">
        <v>30544</v>
      </c>
      <c r="C12" s="284">
        <v>3389781</v>
      </c>
      <c r="D12" s="260">
        <f t="shared" ref="D12:D60" si="1">B12/C12</f>
        <v>9.0106115999824179E-3</v>
      </c>
      <c r="E12" s="56"/>
      <c r="F12" s="258" t="s">
        <v>56</v>
      </c>
      <c r="G12" s="315">
        <v>49693</v>
      </c>
      <c r="H12" s="316">
        <v>3881172</v>
      </c>
      <c r="I12" s="107">
        <f t="shared" si="0"/>
        <v>1.280360674559128E-2</v>
      </c>
      <c r="J12" s="56"/>
      <c r="K12" s="258" t="s">
        <v>56</v>
      </c>
      <c r="L12" s="259">
        <v>47872</v>
      </c>
      <c r="M12" s="279">
        <v>3990948</v>
      </c>
      <c r="N12" s="260">
        <f t="shared" ref="N12:N60" si="2">L12/M12</f>
        <v>1.1995145013164793E-2</v>
      </c>
    </row>
    <row r="13" spans="1:14" x14ac:dyDescent="0.25">
      <c r="A13" s="258" t="s">
        <v>130</v>
      </c>
      <c r="B13" s="79">
        <v>26672</v>
      </c>
      <c r="C13" s="284">
        <v>1662931</v>
      </c>
      <c r="D13" s="260">
        <f t="shared" si="1"/>
        <v>1.6039150151148786E-2</v>
      </c>
      <c r="E13" s="56"/>
      <c r="F13" s="258" t="s">
        <v>130</v>
      </c>
      <c r="G13" s="315">
        <v>41665</v>
      </c>
      <c r="H13" s="316">
        <v>1784462</v>
      </c>
      <c r="I13" s="107">
        <f t="shared" si="0"/>
        <v>2.3348774028250533E-2</v>
      </c>
      <c r="J13" s="56"/>
      <c r="K13" s="258" t="s">
        <v>130</v>
      </c>
      <c r="L13" s="259">
        <v>37338</v>
      </c>
      <c r="M13" s="279">
        <v>1795087</v>
      </c>
      <c r="N13" s="260">
        <f t="shared" si="2"/>
        <v>2.0800106067282532E-2</v>
      </c>
    </row>
    <row r="14" spans="1:14" x14ac:dyDescent="0.25">
      <c r="A14" s="258" t="s">
        <v>64</v>
      </c>
      <c r="B14" s="79">
        <v>183894</v>
      </c>
      <c r="C14" s="284">
        <v>22137789</v>
      </c>
      <c r="D14" s="260">
        <f t="shared" si="1"/>
        <v>8.3067916132003976E-3</v>
      </c>
      <c r="E14" s="56"/>
      <c r="F14" s="258" t="s">
        <v>64</v>
      </c>
      <c r="G14" s="315">
        <v>307234</v>
      </c>
      <c r="H14" s="316">
        <v>23712402</v>
      </c>
      <c r="I14" s="107">
        <f t="shared" si="0"/>
        <v>1.2956679799878561E-2</v>
      </c>
      <c r="J14" s="56"/>
      <c r="K14" s="258" t="s">
        <v>64</v>
      </c>
      <c r="L14" s="259">
        <v>274311</v>
      </c>
      <c r="M14" s="279">
        <v>24365913</v>
      </c>
      <c r="N14" s="260">
        <f t="shared" si="2"/>
        <v>1.1257981590921711E-2</v>
      </c>
    </row>
    <row r="15" spans="1:14" x14ac:dyDescent="0.25">
      <c r="A15" s="258" t="s">
        <v>46</v>
      </c>
      <c r="B15" s="79">
        <v>19709</v>
      </c>
      <c r="C15" s="284">
        <v>2961086</v>
      </c>
      <c r="D15" s="260">
        <f t="shared" si="1"/>
        <v>6.6560039120782035E-3</v>
      </c>
      <c r="E15" s="56"/>
      <c r="F15" s="258" t="s">
        <v>46</v>
      </c>
      <c r="G15" s="315">
        <v>36702</v>
      </c>
      <c r="H15" s="316">
        <v>3253962</v>
      </c>
      <c r="I15" s="107">
        <f t="shared" si="0"/>
        <v>1.1279172897532301E-2</v>
      </c>
      <c r="J15" s="56"/>
      <c r="K15" s="258" t="s">
        <v>46</v>
      </c>
      <c r="L15" s="259">
        <v>36721</v>
      </c>
      <c r="M15" s="279">
        <v>3383044</v>
      </c>
      <c r="N15" s="260">
        <f t="shared" si="2"/>
        <v>1.0854425777495061E-2</v>
      </c>
    </row>
    <row r="16" spans="1:14" x14ac:dyDescent="0.25">
      <c r="A16" s="258" t="s">
        <v>50</v>
      </c>
      <c r="B16" s="79">
        <v>17658</v>
      </c>
      <c r="C16" s="284">
        <v>2154292</v>
      </c>
      <c r="D16" s="260">
        <f t="shared" si="1"/>
        <v>8.1966604341472751E-3</v>
      </c>
      <c r="E16" s="56"/>
      <c r="F16" s="258" t="s">
        <v>50</v>
      </c>
      <c r="G16" s="315">
        <v>27401</v>
      </c>
      <c r="H16" s="316">
        <v>2250523</v>
      </c>
      <c r="I16" s="107">
        <f t="shared" si="0"/>
        <v>1.2175392119965003E-2</v>
      </c>
      <c r="J16" s="56"/>
      <c r="K16" s="258" t="s">
        <v>50</v>
      </c>
      <c r="L16" s="259">
        <v>26310</v>
      </c>
      <c r="M16" s="279">
        <v>2264843</v>
      </c>
      <c r="N16" s="260">
        <f t="shared" si="2"/>
        <v>1.161669925906564E-2</v>
      </c>
    </row>
    <row r="17" spans="1:14" x14ac:dyDescent="0.25">
      <c r="A17" s="258" t="s">
        <v>78</v>
      </c>
      <c r="B17" s="79">
        <v>4539</v>
      </c>
      <c r="C17" s="284">
        <v>509726</v>
      </c>
      <c r="D17" s="260">
        <f t="shared" si="1"/>
        <v>8.9047841389295421E-3</v>
      </c>
      <c r="E17" s="56"/>
      <c r="F17" s="258" t="s">
        <v>78</v>
      </c>
      <c r="G17" s="315">
        <v>8037</v>
      </c>
      <c r="H17" s="316">
        <v>562892</v>
      </c>
      <c r="I17" s="107">
        <f t="shared" si="0"/>
        <v>1.4278049785749309E-2</v>
      </c>
      <c r="J17" s="56"/>
      <c r="K17" s="258" t="s">
        <v>78</v>
      </c>
      <c r="L17" s="259">
        <v>7268</v>
      </c>
      <c r="M17" s="279">
        <v>574707</v>
      </c>
      <c r="N17" s="260">
        <f t="shared" si="2"/>
        <v>1.2646444188081927E-2</v>
      </c>
    </row>
    <row r="18" spans="1:14" x14ac:dyDescent="0.25">
      <c r="A18" s="258" t="s">
        <v>98</v>
      </c>
      <c r="B18" s="79">
        <v>3783</v>
      </c>
      <c r="C18" s="284">
        <v>392836</v>
      </c>
      <c r="D18" s="260">
        <f t="shared" si="1"/>
        <v>9.6299728130823034E-3</v>
      </c>
      <c r="E18" s="56"/>
      <c r="F18" s="258" t="s">
        <v>98</v>
      </c>
      <c r="G18" s="315">
        <v>7197</v>
      </c>
      <c r="H18" s="316">
        <v>432099</v>
      </c>
      <c r="I18" s="107">
        <f t="shared" si="0"/>
        <v>1.6655905243937154E-2</v>
      </c>
      <c r="J18" s="56"/>
      <c r="K18" s="258" t="s">
        <v>98</v>
      </c>
      <c r="L18" s="259">
        <v>6848</v>
      </c>
      <c r="M18" s="279">
        <v>461553</v>
      </c>
      <c r="N18" s="260">
        <f t="shared" si="2"/>
        <v>1.4836865972055214E-2</v>
      </c>
    </row>
    <row r="19" spans="1:14" x14ac:dyDescent="0.25">
      <c r="A19" s="258" t="s">
        <v>102</v>
      </c>
      <c r="B19" s="79">
        <v>111622</v>
      </c>
      <c r="C19" s="284">
        <v>10228397</v>
      </c>
      <c r="D19" s="260">
        <f t="shared" si="1"/>
        <v>1.0912951462482341E-2</v>
      </c>
      <c r="E19" s="56"/>
      <c r="F19" s="258" t="s">
        <v>102</v>
      </c>
      <c r="G19" s="315">
        <v>200183</v>
      </c>
      <c r="H19" s="316">
        <v>11539617</v>
      </c>
      <c r="I19" s="107">
        <f t="shared" si="0"/>
        <v>1.7347456159073564E-2</v>
      </c>
      <c r="J19" s="56"/>
      <c r="K19" s="258" t="s">
        <v>102</v>
      </c>
      <c r="L19" s="259">
        <v>189077</v>
      </c>
      <c r="M19" s="279">
        <v>11878569</v>
      </c>
      <c r="N19" s="260">
        <f t="shared" si="2"/>
        <v>1.5917489724561942E-2</v>
      </c>
    </row>
    <row r="20" spans="1:14" x14ac:dyDescent="0.25">
      <c r="A20" s="258" t="s">
        <v>104</v>
      </c>
      <c r="B20" s="79">
        <v>59489</v>
      </c>
      <c r="C20" s="284">
        <v>5582321</v>
      </c>
      <c r="D20" s="260">
        <f t="shared" si="1"/>
        <v>1.0656678467612308E-2</v>
      </c>
      <c r="E20" s="56"/>
      <c r="F20" s="258" t="s">
        <v>104</v>
      </c>
      <c r="G20" s="315">
        <v>107955</v>
      </c>
      <c r="H20" s="316">
        <v>6164066</v>
      </c>
      <c r="I20" s="107">
        <f t="shared" si="0"/>
        <v>1.7513602222948295E-2</v>
      </c>
      <c r="J20" s="56"/>
      <c r="K20" s="258" t="s">
        <v>104</v>
      </c>
      <c r="L20" s="259">
        <v>107570</v>
      </c>
      <c r="M20" s="279">
        <v>6306503</v>
      </c>
      <c r="N20" s="260">
        <f t="shared" si="2"/>
        <v>1.705699656370575E-2</v>
      </c>
    </row>
    <row r="21" spans="1:14" x14ac:dyDescent="0.25">
      <c r="A21" s="258" t="s">
        <v>40</v>
      </c>
      <c r="B21" s="79">
        <v>4905</v>
      </c>
      <c r="C21" s="284">
        <v>779307</v>
      </c>
      <c r="D21" s="260">
        <f t="shared" si="1"/>
        <v>6.2940535629732574E-3</v>
      </c>
      <c r="E21" s="56"/>
      <c r="F21" s="258" t="s">
        <v>40</v>
      </c>
      <c r="G21" s="315">
        <v>8908</v>
      </c>
      <c r="H21" s="316">
        <v>861345</v>
      </c>
      <c r="I21" s="107">
        <f t="shared" si="0"/>
        <v>1.0341965182360146E-2</v>
      </c>
      <c r="J21" s="56"/>
      <c r="K21" s="258" t="s">
        <v>40</v>
      </c>
      <c r="L21" s="259">
        <v>8213</v>
      </c>
      <c r="M21" s="279">
        <v>877231</v>
      </c>
      <c r="N21" s="260">
        <f t="shared" si="2"/>
        <v>9.3624142329671433E-3</v>
      </c>
    </row>
    <row r="22" spans="1:14" x14ac:dyDescent="0.25">
      <c r="A22" s="258" t="s">
        <v>90</v>
      </c>
      <c r="B22" s="79">
        <v>8571</v>
      </c>
      <c r="C22" s="284">
        <v>831354</v>
      </c>
      <c r="D22" s="260">
        <f t="shared" si="1"/>
        <v>1.0309687569916065E-2</v>
      </c>
      <c r="E22" s="56"/>
      <c r="F22" s="258" t="s">
        <v>90</v>
      </c>
      <c r="G22" s="315">
        <v>14023</v>
      </c>
      <c r="H22" s="316">
        <v>943842</v>
      </c>
      <c r="I22" s="107">
        <f t="shared" si="0"/>
        <v>1.48573596004416E-2</v>
      </c>
      <c r="J22" s="56"/>
      <c r="K22" s="258" t="s">
        <v>90</v>
      </c>
      <c r="L22" s="259">
        <v>13381</v>
      </c>
      <c r="M22" s="279">
        <v>961213</v>
      </c>
      <c r="N22" s="260">
        <f t="shared" si="2"/>
        <v>1.3920951963820713E-2</v>
      </c>
    </row>
    <row r="23" spans="1:14" x14ac:dyDescent="0.25">
      <c r="A23" s="258" t="s">
        <v>60</v>
      </c>
      <c r="B23" s="79">
        <v>70941</v>
      </c>
      <c r="C23" s="284">
        <v>7871422</v>
      </c>
      <c r="D23" s="260">
        <f t="shared" si="1"/>
        <v>9.0124757635913818E-3</v>
      </c>
      <c r="E23" s="56"/>
      <c r="F23" s="258" t="s">
        <v>60</v>
      </c>
      <c r="G23" s="315">
        <v>103854</v>
      </c>
      <c r="H23" s="316">
        <v>8092240</v>
      </c>
      <c r="I23" s="107">
        <f t="shared" si="0"/>
        <v>1.2833776556305795E-2</v>
      </c>
      <c r="J23" s="56"/>
      <c r="K23" s="258" t="s">
        <v>60</v>
      </c>
      <c r="L23" s="259">
        <v>95825</v>
      </c>
      <c r="M23" s="279">
        <v>8115187</v>
      </c>
      <c r="N23" s="260">
        <f t="shared" si="2"/>
        <v>1.1808107441023848E-2</v>
      </c>
    </row>
    <row r="24" spans="1:14" x14ac:dyDescent="0.25">
      <c r="A24" s="258" t="s">
        <v>106</v>
      </c>
      <c r="B24" s="79">
        <v>46647</v>
      </c>
      <c r="C24" s="284">
        <v>3843186</v>
      </c>
      <c r="D24" s="260">
        <f t="shared" si="1"/>
        <v>1.2137585846742781E-2</v>
      </c>
      <c r="E24" s="56"/>
      <c r="F24" s="258" t="s">
        <v>106</v>
      </c>
      <c r="G24" s="315">
        <v>71377</v>
      </c>
      <c r="H24" s="316">
        <v>4034396</v>
      </c>
      <c r="I24" s="107">
        <f t="shared" si="0"/>
        <v>1.76921154988256E-2</v>
      </c>
      <c r="J24" s="56"/>
      <c r="K24" s="258" t="s">
        <v>106</v>
      </c>
      <c r="L24" s="259">
        <v>68075</v>
      </c>
      <c r="M24" s="279">
        <v>4069842</v>
      </c>
      <c r="N24" s="260">
        <f t="shared" si="2"/>
        <v>1.6726693566973854E-2</v>
      </c>
    </row>
    <row r="25" spans="1:14" x14ac:dyDescent="0.25">
      <c r="A25" s="258" t="s">
        <v>80</v>
      </c>
      <c r="B25" s="79">
        <v>18351</v>
      </c>
      <c r="C25" s="284">
        <v>1785424</v>
      </c>
      <c r="D25" s="260">
        <f t="shared" si="1"/>
        <v>1.0278230829203596E-2</v>
      </c>
      <c r="E25" s="56"/>
      <c r="F25" s="258" t="s">
        <v>80</v>
      </c>
      <c r="G25" s="315">
        <v>26929</v>
      </c>
      <c r="H25" s="316">
        <v>1865474</v>
      </c>
      <c r="I25" s="107">
        <f t="shared" si="0"/>
        <v>1.443547323629276E-2</v>
      </c>
      <c r="J25" s="56"/>
      <c r="K25" s="258" t="s">
        <v>80</v>
      </c>
      <c r="L25" s="259">
        <v>25311</v>
      </c>
      <c r="M25" s="279">
        <v>1885505</v>
      </c>
      <c r="N25" s="260">
        <f t="shared" si="2"/>
        <v>1.3423989859480616E-2</v>
      </c>
    </row>
    <row r="26" spans="1:14" x14ac:dyDescent="0.25">
      <c r="A26" s="258" t="s">
        <v>92</v>
      </c>
      <c r="B26" s="79">
        <v>18053</v>
      </c>
      <c r="C26" s="284">
        <v>1664249</v>
      </c>
      <c r="D26" s="260">
        <f t="shared" si="1"/>
        <v>1.0847535434901868E-2</v>
      </c>
      <c r="E26" s="56"/>
      <c r="F26" s="258" t="s">
        <v>92</v>
      </c>
      <c r="G26" s="315">
        <v>26487</v>
      </c>
      <c r="H26" s="316">
        <v>1750063</v>
      </c>
      <c r="I26" s="107">
        <f t="shared" si="0"/>
        <v>1.5134883715614809E-2</v>
      </c>
      <c r="J26" s="56"/>
      <c r="K26" s="258" t="s">
        <v>92</v>
      </c>
      <c r="L26" s="259">
        <v>24143</v>
      </c>
      <c r="M26" s="279">
        <v>1764802</v>
      </c>
      <c r="N26" s="260">
        <f t="shared" si="2"/>
        <v>1.3680288213635297E-2</v>
      </c>
    </row>
    <row r="27" spans="1:14" x14ac:dyDescent="0.25">
      <c r="A27" s="258" t="s">
        <v>132</v>
      </c>
      <c r="B27" s="79">
        <v>46599</v>
      </c>
      <c r="C27" s="284">
        <v>2603004</v>
      </c>
      <c r="D27" s="260">
        <f t="shared" si="1"/>
        <v>1.7902008602368649E-2</v>
      </c>
      <c r="E27" s="56"/>
      <c r="F27" s="258" t="s">
        <v>132</v>
      </c>
      <c r="G27" s="315">
        <v>71517</v>
      </c>
      <c r="H27" s="316">
        <v>2737769</v>
      </c>
      <c r="I27" s="107">
        <f t="shared" si="0"/>
        <v>2.6122364596867013E-2</v>
      </c>
      <c r="J27" s="56"/>
      <c r="K27" s="258" t="s">
        <v>132</v>
      </c>
      <c r="L27" s="259">
        <v>63212</v>
      </c>
      <c r="M27" s="279">
        <v>2899027</v>
      </c>
      <c r="N27" s="260">
        <f t="shared" si="2"/>
        <v>2.180455718418628E-2</v>
      </c>
    </row>
    <row r="28" spans="1:14" x14ac:dyDescent="0.25">
      <c r="A28" s="258" t="s">
        <v>124</v>
      </c>
      <c r="B28" s="79">
        <v>40911</v>
      </c>
      <c r="C28" s="284">
        <v>2771314</v>
      </c>
      <c r="D28" s="260">
        <f t="shared" si="1"/>
        <v>1.4762311307921079E-2</v>
      </c>
      <c r="E28" s="56"/>
      <c r="F28" s="258" t="s">
        <v>124</v>
      </c>
      <c r="G28" s="315">
        <v>63273</v>
      </c>
      <c r="H28" s="316">
        <v>2857500</v>
      </c>
      <c r="I28" s="107">
        <f t="shared" si="0"/>
        <v>2.2142782152230971E-2</v>
      </c>
      <c r="J28" s="56"/>
      <c r="K28" s="258" t="s">
        <v>124</v>
      </c>
      <c r="L28" s="259">
        <v>56306</v>
      </c>
      <c r="M28" s="279">
        <v>2899027</v>
      </c>
      <c r="N28" s="260">
        <f t="shared" si="2"/>
        <v>1.9422378611858391E-2</v>
      </c>
    </row>
    <row r="29" spans="1:14" x14ac:dyDescent="0.25">
      <c r="A29" s="258" t="s">
        <v>110</v>
      </c>
      <c r="B29" s="79">
        <v>10252</v>
      </c>
      <c r="C29" s="284">
        <v>821076</v>
      </c>
      <c r="D29" s="260">
        <f t="shared" si="1"/>
        <v>1.248605488407894E-2</v>
      </c>
      <c r="E29" s="56"/>
      <c r="F29" s="258" t="s">
        <v>110</v>
      </c>
      <c r="G29" s="315">
        <v>15387</v>
      </c>
      <c r="H29" s="316">
        <v>842748</v>
      </c>
      <c r="I29" s="107">
        <f t="shared" si="0"/>
        <v>1.8258126984579019E-2</v>
      </c>
      <c r="J29" s="56"/>
      <c r="K29" s="258" t="s">
        <v>110</v>
      </c>
      <c r="L29" s="259">
        <v>14543</v>
      </c>
      <c r="M29" s="279">
        <v>831959</v>
      </c>
      <c r="N29" s="260">
        <f t="shared" si="2"/>
        <v>1.7480428723050053E-2</v>
      </c>
    </row>
    <row r="30" spans="1:14" x14ac:dyDescent="0.25">
      <c r="A30" s="258" t="s">
        <v>84</v>
      </c>
      <c r="B30" s="79">
        <v>33691</v>
      </c>
      <c r="C30" s="284">
        <v>3492159</v>
      </c>
      <c r="D30" s="260">
        <f t="shared" si="1"/>
        <v>9.6476134105004958E-3</v>
      </c>
      <c r="E30" s="56"/>
      <c r="F30" s="258" t="s">
        <v>84</v>
      </c>
      <c r="G30" s="315">
        <v>54315</v>
      </c>
      <c r="H30" s="316">
        <v>3712946</v>
      </c>
      <c r="I30" s="107">
        <f t="shared" si="0"/>
        <v>1.4628545634652376E-2</v>
      </c>
      <c r="J30" s="56"/>
      <c r="K30" s="258" t="s">
        <v>84</v>
      </c>
      <c r="L30" s="259">
        <v>56932</v>
      </c>
      <c r="M30" s="279">
        <v>3789311</v>
      </c>
      <c r="N30" s="260">
        <f t="shared" si="2"/>
        <v>1.5024367226654133E-2</v>
      </c>
    </row>
    <row r="31" spans="1:14" x14ac:dyDescent="0.25">
      <c r="A31" s="258" t="s">
        <v>74</v>
      </c>
      <c r="B31" s="79">
        <v>38903</v>
      </c>
      <c r="C31" s="284">
        <v>4093015</v>
      </c>
      <c r="D31" s="260">
        <f t="shared" si="1"/>
        <v>9.5047293987439579E-3</v>
      </c>
      <c r="E31" s="56"/>
      <c r="F31" s="258" t="s">
        <v>74</v>
      </c>
      <c r="G31" s="315">
        <v>59700</v>
      </c>
      <c r="H31" s="316">
        <v>4225982</v>
      </c>
      <c r="I31" s="107">
        <f t="shared" si="0"/>
        <v>1.4126894056813303E-2</v>
      </c>
      <c r="J31" s="56"/>
      <c r="K31" s="258" t="s">
        <v>74</v>
      </c>
      <c r="L31" s="259">
        <v>57719</v>
      </c>
      <c r="M31" s="279">
        <v>4309566</v>
      </c>
      <c r="N31" s="260">
        <f t="shared" si="2"/>
        <v>1.3393227995580065E-2</v>
      </c>
    </row>
    <row r="32" spans="1:14" x14ac:dyDescent="0.25">
      <c r="A32" s="258" t="s">
        <v>114</v>
      </c>
      <c r="B32" s="79">
        <v>71026</v>
      </c>
      <c r="C32" s="284">
        <v>6271247</v>
      </c>
      <c r="D32" s="260">
        <f t="shared" si="1"/>
        <v>1.1325658198441235E-2</v>
      </c>
      <c r="E32" s="56"/>
      <c r="F32" s="258" t="s">
        <v>114</v>
      </c>
      <c r="G32" s="315">
        <v>118812</v>
      </c>
      <c r="H32" s="316">
        <v>6178042</v>
      </c>
      <c r="I32" s="107">
        <f t="shared" si="0"/>
        <v>1.9231335753301774E-2</v>
      </c>
      <c r="J32" s="56"/>
      <c r="K32" s="258" t="s">
        <v>114</v>
      </c>
      <c r="L32" s="259">
        <v>109830</v>
      </c>
      <c r="M32" s="279">
        <v>6162828</v>
      </c>
      <c r="N32" s="260">
        <f t="shared" si="2"/>
        <v>1.7821363828424225E-2</v>
      </c>
    </row>
    <row r="33" spans="1:14" x14ac:dyDescent="0.25">
      <c r="A33" s="258" t="s">
        <v>48</v>
      </c>
      <c r="B33" s="79">
        <v>23571</v>
      </c>
      <c r="C33" s="284">
        <v>3166078</v>
      </c>
      <c r="D33" s="260">
        <f t="shared" si="1"/>
        <v>7.4448576440630963E-3</v>
      </c>
      <c r="E33" s="56"/>
      <c r="F33" s="258" t="s">
        <v>48</v>
      </c>
      <c r="G33" s="315">
        <v>39336</v>
      </c>
      <c r="H33" s="316">
        <v>3336741</v>
      </c>
      <c r="I33" s="107">
        <f t="shared" si="0"/>
        <v>1.1788748362548966E-2</v>
      </c>
      <c r="J33" s="56"/>
      <c r="K33" s="258" t="s">
        <v>48</v>
      </c>
      <c r="L33" s="259">
        <v>34704</v>
      </c>
      <c r="M33" s="279">
        <v>3385192</v>
      </c>
      <c r="N33" s="260">
        <f t="shared" si="2"/>
        <v>1.0251708027196094E-2</v>
      </c>
    </row>
    <row r="34" spans="1:14" x14ac:dyDescent="0.25">
      <c r="A34" s="258" t="s">
        <v>136</v>
      </c>
      <c r="B34" s="79">
        <v>35672</v>
      </c>
      <c r="C34" s="284">
        <v>1755759</v>
      </c>
      <c r="D34" s="260">
        <f t="shared" si="1"/>
        <v>2.0317139197349978E-2</v>
      </c>
      <c r="E34" s="56"/>
      <c r="F34" s="258" t="s">
        <v>136</v>
      </c>
      <c r="G34" s="315">
        <v>50834</v>
      </c>
      <c r="H34" s="316">
        <v>1831335</v>
      </c>
      <c r="I34" s="107">
        <f t="shared" si="0"/>
        <v>2.7757892466424766E-2</v>
      </c>
      <c r="J34" s="56"/>
      <c r="K34" s="258" t="s">
        <v>136</v>
      </c>
      <c r="L34" s="259">
        <v>44781</v>
      </c>
      <c r="M34" s="279">
        <v>1837475</v>
      </c>
      <c r="N34" s="260">
        <f t="shared" si="2"/>
        <v>2.4370943822364929E-2</v>
      </c>
    </row>
    <row r="35" spans="1:14" x14ac:dyDescent="0.25">
      <c r="A35" s="258" t="s">
        <v>122</v>
      </c>
      <c r="B35" s="79">
        <v>48848</v>
      </c>
      <c r="C35" s="284">
        <v>3524140</v>
      </c>
      <c r="D35" s="260">
        <f t="shared" si="1"/>
        <v>1.3860970336025243E-2</v>
      </c>
      <c r="E35" s="56"/>
      <c r="F35" s="258" t="s">
        <v>122</v>
      </c>
      <c r="G35" s="315">
        <v>78003</v>
      </c>
      <c r="H35" s="316">
        <v>3725197</v>
      </c>
      <c r="I35" s="107">
        <f t="shared" si="0"/>
        <v>2.093929529096045E-2</v>
      </c>
      <c r="J35" s="56"/>
      <c r="K35" s="258" t="s">
        <v>122</v>
      </c>
      <c r="L35" s="259">
        <v>71055</v>
      </c>
      <c r="M35" s="279">
        <v>3738709</v>
      </c>
      <c r="N35" s="260">
        <f t="shared" si="2"/>
        <v>1.900522346082565E-2</v>
      </c>
    </row>
    <row r="36" spans="1:14" x14ac:dyDescent="0.25">
      <c r="A36" s="258" t="s">
        <v>70</v>
      </c>
      <c r="B36" s="79">
        <v>5811</v>
      </c>
      <c r="C36" s="284">
        <v>569975</v>
      </c>
      <c r="D36" s="260">
        <f t="shared" si="1"/>
        <v>1.0195183999298215E-2</v>
      </c>
      <c r="E36" s="56"/>
      <c r="F36" s="258" t="s">
        <v>70</v>
      </c>
      <c r="G36" s="315">
        <v>8174</v>
      </c>
      <c r="H36" s="316">
        <v>619110</v>
      </c>
      <c r="I36" s="107">
        <f t="shared" si="0"/>
        <v>1.3202823407795061E-2</v>
      </c>
      <c r="J36" s="56"/>
      <c r="K36" s="258" t="s">
        <v>70</v>
      </c>
      <c r="L36" s="259">
        <v>7288</v>
      </c>
      <c r="M36" s="279">
        <v>626416</v>
      </c>
      <c r="N36" s="260">
        <f t="shared" si="2"/>
        <v>1.1634441010446733E-2</v>
      </c>
    </row>
    <row r="37" spans="1:14" x14ac:dyDescent="0.25">
      <c r="A37" s="258" t="s">
        <v>52</v>
      </c>
      <c r="B37" s="79">
        <v>13361</v>
      </c>
      <c r="C37" s="284">
        <v>1056428</v>
      </c>
      <c r="D37" s="260">
        <f t="shared" si="1"/>
        <v>1.2647336117558413E-2</v>
      </c>
      <c r="E37" s="56"/>
      <c r="F37" s="258" t="s">
        <v>52</v>
      </c>
      <c r="G37" s="315">
        <v>13944</v>
      </c>
      <c r="H37" s="316">
        <v>1120443</v>
      </c>
      <c r="I37" s="107">
        <f t="shared" si="0"/>
        <v>1.244507752737087E-2</v>
      </c>
      <c r="J37" s="56"/>
      <c r="K37" s="258" t="s">
        <v>52</v>
      </c>
      <c r="L37" s="259">
        <v>12902</v>
      </c>
      <c r="M37" s="279">
        <v>1140160</v>
      </c>
      <c r="N37" s="260">
        <f t="shared" si="2"/>
        <v>1.1315955655346618E-2</v>
      </c>
    </row>
    <row r="38" spans="1:14" x14ac:dyDescent="0.25">
      <c r="A38" s="258" t="s">
        <v>62</v>
      </c>
      <c r="B38" s="79">
        <v>13262</v>
      </c>
      <c r="C38" s="284">
        <v>1411042</v>
      </c>
      <c r="D38" s="260">
        <f t="shared" si="1"/>
        <v>9.398728032191812E-3</v>
      </c>
      <c r="E38" s="56"/>
      <c r="F38" s="258" t="s">
        <v>62</v>
      </c>
      <c r="G38" s="315">
        <v>22025</v>
      </c>
      <c r="H38" s="316">
        <v>1711184</v>
      </c>
      <c r="I38" s="107">
        <f t="shared" si="0"/>
        <v>1.287120496685336E-2</v>
      </c>
      <c r="J38" s="56"/>
      <c r="K38" s="258" t="s">
        <v>62</v>
      </c>
      <c r="L38" s="259">
        <v>20768</v>
      </c>
      <c r="M38" s="279">
        <v>6155356</v>
      </c>
      <c r="N38" s="260">
        <f t="shared" si="2"/>
        <v>3.3739721959217305E-3</v>
      </c>
    </row>
    <row r="39" spans="1:14" x14ac:dyDescent="0.25">
      <c r="A39" s="258" t="s">
        <v>86</v>
      </c>
      <c r="B39" s="79">
        <v>6939</v>
      </c>
      <c r="C39" s="284">
        <v>817193</v>
      </c>
      <c r="D39" s="260">
        <f t="shared" si="1"/>
        <v>8.491262162059636E-3</v>
      </c>
      <c r="E39" s="56"/>
      <c r="F39" s="258" t="s">
        <v>86</v>
      </c>
      <c r="G39" s="315">
        <v>12558</v>
      </c>
      <c r="H39" s="316">
        <v>850968</v>
      </c>
      <c r="I39" s="107">
        <f t="shared" si="0"/>
        <v>1.4757311673294414E-2</v>
      </c>
      <c r="J39" s="56"/>
      <c r="K39" s="258" t="s">
        <v>86</v>
      </c>
      <c r="L39" s="259">
        <v>11661</v>
      </c>
      <c r="M39" s="279">
        <v>5593754</v>
      </c>
      <c r="N39" s="260">
        <f t="shared" si="2"/>
        <v>2.0846465539957602E-3</v>
      </c>
    </row>
    <row r="40" spans="1:14" x14ac:dyDescent="0.25">
      <c r="A40" s="258" t="s">
        <v>42</v>
      </c>
      <c r="B40" s="79">
        <v>39603</v>
      </c>
      <c r="C40" s="284">
        <v>5360936</v>
      </c>
      <c r="D40" s="260">
        <f t="shared" si="1"/>
        <v>7.387329376810318E-3</v>
      </c>
      <c r="E40" s="56"/>
      <c r="F40" s="258" t="s">
        <v>42</v>
      </c>
      <c r="G40" s="315">
        <v>60845</v>
      </c>
      <c r="H40" s="316">
        <v>5540687</v>
      </c>
      <c r="I40" s="107">
        <f t="shared" si="0"/>
        <v>1.0981490201485845E-2</v>
      </c>
      <c r="J40" s="56"/>
      <c r="K40" s="258" t="s">
        <v>42</v>
      </c>
      <c r="L40" s="259">
        <v>61356</v>
      </c>
      <c r="M40" s="279">
        <v>5593754</v>
      </c>
      <c r="N40" s="260">
        <f t="shared" si="2"/>
        <v>1.096866254754857E-2</v>
      </c>
    </row>
    <row r="41" spans="1:14" x14ac:dyDescent="0.25">
      <c r="A41" s="258" t="s">
        <v>118</v>
      </c>
      <c r="B41" s="79">
        <v>12428</v>
      </c>
      <c r="C41" s="284">
        <v>1146166</v>
      </c>
      <c r="D41" s="260">
        <f t="shared" si="1"/>
        <v>1.0843106495917694E-2</v>
      </c>
      <c r="E41" s="56"/>
      <c r="F41" s="258" t="s">
        <v>118</v>
      </c>
      <c r="G41" s="315">
        <v>24788</v>
      </c>
      <c r="H41" s="316">
        <v>1268252</v>
      </c>
      <c r="I41" s="107">
        <f t="shared" si="0"/>
        <v>1.9545011559216938E-2</v>
      </c>
      <c r="J41" s="56"/>
      <c r="K41" s="258" t="s">
        <v>118</v>
      </c>
      <c r="L41" s="259">
        <v>22780</v>
      </c>
      <c r="M41" s="279">
        <v>1271086</v>
      </c>
      <c r="N41" s="260">
        <f t="shared" si="2"/>
        <v>1.7921682718557201E-2</v>
      </c>
    </row>
    <row r="42" spans="1:14" x14ac:dyDescent="0.25">
      <c r="A42" s="258" t="s">
        <v>72</v>
      </c>
      <c r="B42" s="79">
        <v>108858</v>
      </c>
      <c r="C42" s="284">
        <v>12121207</v>
      </c>
      <c r="D42" s="260">
        <f t="shared" si="1"/>
        <v>8.9807887943832657E-3</v>
      </c>
      <c r="E42" s="56"/>
      <c r="F42" s="258" t="s">
        <v>72</v>
      </c>
      <c r="G42" s="315">
        <v>172534</v>
      </c>
      <c r="H42" s="316">
        <v>12435230</v>
      </c>
      <c r="I42" s="107">
        <f t="shared" si="0"/>
        <v>1.3874612693130726E-2</v>
      </c>
      <c r="J42" s="56"/>
      <c r="K42" s="258" t="s">
        <v>72</v>
      </c>
      <c r="L42" s="259">
        <v>164034</v>
      </c>
      <c r="M42" s="279">
        <v>12578670</v>
      </c>
      <c r="N42" s="260">
        <f t="shared" si="2"/>
        <v>1.3040647381638917E-2</v>
      </c>
    </row>
    <row r="43" spans="1:14" x14ac:dyDescent="0.25">
      <c r="A43" s="258" t="s">
        <v>108</v>
      </c>
      <c r="B43" s="79">
        <v>72143</v>
      </c>
      <c r="C43" s="284">
        <v>5338132</v>
      </c>
      <c r="D43" s="260">
        <f t="shared" si="1"/>
        <v>1.3514652691241056E-2</v>
      </c>
      <c r="E43" s="56"/>
      <c r="F43" s="258" t="s">
        <v>108</v>
      </c>
      <c r="G43" s="315">
        <v>108921</v>
      </c>
      <c r="H43" s="316">
        <v>6019769</v>
      </c>
      <c r="I43" s="107">
        <f t="shared" si="0"/>
        <v>1.8093883668958061E-2</v>
      </c>
      <c r="J43" s="56"/>
      <c r="K43" s="258" t="s">
        <v>108</v>
      </c>
      <c r="L43" s="259">
        <v>104493</v>
      </c>
      <c r="M43" s="279">
        <v>6155356</v>
      </c>
      <c r="N43" s="260">
        <f t="shared" si="2"/>
        <v>1.6975947451292824E-2</v>
      </c>
    </row>
    <row r="44" spans="1:14" x14ac:dyDescent="0.25">
      <c r="A44" s="258" t="s">
        <v>54</v>
      </c>
      <c r="B44" s="79">
        <v>4348</v>
      </c>
      <c r="C44" s="284">
        <v>390408</v>
      </c>
      <c r="D44" s="260">
        <f t="shared" si="1"/>
        <v>1.1137066863383947E-2</v>
      </c>
      <c r="E44" s="56"/>
      <c r="F44" s="258" t="s">
        <v>54</v>
      </c>
      <c r="G44" s="315">
        <v>5319</v>
      </c>
      <c r="H44" s="316">
        <v>425243</v>
      </c>
      <c r="I44" s="107">
        <f t="shared" si="0"/>
        <v>1.2508142403284709E-2</v>
      </c>
      <c r="J44" s="56"/>
      <c r="K44" s="258" t="s">
        <v>54</v>
      </c>
      <c r="L44" s="259">
        <v>5253</v>
      </c>
      <c r="M44" s="279">
        <v>457890</v>
      </c>
      <c r="N44" s="260">
        <f t="shared" si="2"/>
        <v>1.1472187643320449E-2</v>
      </c>
    </row>
    <row r="45" spans="1:14" x14ac:dyDescent="0.25">
      <c r="A45" s="258" t="s">
        <v>112</v>
      </c>
      <c r="B45" s="79">
        <v>85620</v>
      </c>
      <c r="C45" s="284">
        <v>7076855</v>
      </c>
      <c r="D45" s="260">
        <f t="shared" si="1"/>
        <v>1.2098594644089782E-2</v>
      </c>
      <c r="E45" s="56"/>
      <c r="F45" s="258" t="s">
        <v>112</v>
      </c>
      <c r="G45" s="315">
        <v>135385</v>
      </c>
      <c r="H45" s="316">
        <v>7183738</v>
      </c>
      <c r="I45" s="107">
        <f t="shared" si="0"/>
        <v>1.8846038093260083E-2</v>
      </c>
      <c r="J45" s="56"/>
      <c r="K45" s="258" t="s">
        <v>112</v>
      </c>
      <c r="L45" s="259">
        <v>123857</v>
      </c>
      <c r="M45" s="279">
        <v>7168681</v>
      </c>
      <c r="N45" s="260">
        <f t="shared" si="2"/>
        <v>1.7277515905645684E-2</v>
      </c>
    </row>
    <row r="46" spans="1:14" x14ac:dyDescent="0.25">
      <c r="A46" s="258" t="s">
        <v>120</v>
      </c>
      <c r="B46" s="79">
        <v>27683</v>
      </c>
      <c r="C46" s="284">
        <v>2151731</v>
      </c>
      <c r="D46" s="260">
        <f t="shared" si="1"/>
        <v>1.2865455765613824E-2</v>
      </c>
      <c r="E46" s="56"/>
      <c r="F46" s="258" t="s">
        <v>120</v>
      </c>
      <c r="G46" s="315">
        <v>45362</v>
      </c>
      <c r="H46" s="316">
        <v>2314971</v>
      </c>
      <c r="I46" s="107">
        <f t="shared" si="0"/>
        <v>1.9595061881984698E-2</v>
      </c>
      <c r="J46" s="56"/>
      <c r="K46" s="258" t="s">
        <v>120</v>
      </c>
      <c r="L46" s="259">
        <v>39181</v>
      </c>
      <c r="M46" s="279">
        <v>2465064</v>
      </c>
      <c r="N46" s="260">
        <f t="shared" si="2"/>
        <v>1.5894516328987807E-2</v>
      </c>
    </row>
    <row r="47" spans="1:14" x14ac:dyDescent="0.25">
      <c r="A47" s="258" t="s">
        <v>88</v>
      </c>
      <c r="B47" s="79">
        <v>22902</v>
      </c>
      <c r="C47" s="284">
        <v>2249437</v>
      </c>
      <c r="D47" s="260">
        <f t="shared" si="1"/>
        <v>1.0181214232716897E-2</v>
      </c>
      <c r="E47" s="56"/>
      <c r="F47" s="258" t="s">
        <v>88</v>
      </c>
      <c r="G47" s="315">
        <v>35888</v>
      </c>
      <c r="H47" s="316">
        <v>2431088</v>
      </c>
      <c r="I47" s="107">
        <f t="shared" si="0"/>
        <v>1.4762114740396069E-2</v>
      </c>
      <c r="J47" s="56"/>
      <c r="K47" s="258" t="s">
        <v>88</v>
      </c>
      <c r="L47" s="259">
        <v>35321</v>
      </c>
      <c r="M47" s="279">
        <v>2465064</v>
      </c>
      <c r="N47" s="260">
        <f t="shared" si="2"/>
        <v>1.4328634063862034E-2</v>
      </c>
    </row>
    <row r="48" spans="1:14" x14ac:dyDescent="0.25">
      <c r="A48" s="258" t="s">
        <v>100</v>
      </c>
      <c r="B48" s="79">
        <v>82743</v>
      </c>
      <c r="C48" s="284">
        <v>7562801</v>
      </c>
      <c r="D48" s="260">
        <f t="shared" si="1"/>
        <v>1.0940787679062295E-2</v>
      </c>
      <c r="E48" s="56"/>
      <c r="F48" s="258" t="s">
        <v>100</v>
      </c>
      <c r="G48" s="315">
        <v>134140</v>
      </c>
      <c r="H48" s="316">
        <v>7950917</v>
      </c>
      <c r="I48" s="107">
        <f t="shared" si="0"/>
        <v>1.6871009972811941E-2</v>
      </c>
      <c r="J48" s="56"/>
      <c r="K48" s="258" t="s">
        <v>100</v>
      </c>
      <c r="L48" s="259">
        <v>128179</v>
      </c>
      <c r="M48" s="279">
        <v>7966826</v>
      </c>
      <c r="N48" s="260">
        <f t="shared" si="2"/>
        <v>1.608909244409254E-2</v>
      </c>
    </row>
    <row r="49" spans="1:14" x14ac:dyDescent="0.25">
      <c r="A49" s="258" t="s">
        <v>96</v>
      </c>
      <c r="B49" s="79">
        <v>6821</v>
      </c>
      <c r="C49" s="284">
        <v>673602</v>
      </c>
      <c r="D49" s="260">
        <f t="shared" si="1"/>
        <v>1.012615758266751E-2</v>
      </c>
      <c r="E49" s="56"/>
      <c r="F49" s="258" t="s">
        <v>96</v>
      </c>
      <c r="G49" s="315">
        <v>11121</v>
      </c>
      <c r="H49" s="316">
        <v>676730</v>
      </c>
      <c r="I49" s="107">
        <f t="shared" si="0"/>
        <v>1.6433437264492486E-2</v>
      </c>
      <c r="J49" s="56"/>
      <c r="K49" s="258" t="s">
        <v>96</v>
      </c>
      <c r="L49" s="259">
        <v>9970</v>
      </c>
      <c r="M49" s="279">
        <v>674710</v>
      </c>
      <c r="N49" s="260">
        <f t="shared" si="2"/>
        <v>1.4776718886632775E-2</v>
      </c>
    </row>
    <row r="50" spans="1:14" x14ac:dyDescent="0.25">
      <c r="A50" s="258" t="s">
        <v>116</v>
      </c>
      <c r="B50" s="79">
        <v>35594</v>
      </c>
      <c r="C50" s="284">
        <v>2609953</v>
      </c>
      <c r="D50" s="260">
        <f t="shared" si="1"/>
        <v>1.3637793477507066E-2</v>
      </c>
      <c r="E50" s="56"/>
      <c r="F50" s="258" t="s">
        <v>116</v>
      </c>
      <c r="G50" s="315">
        <v>56840</v>
      </c>
      <c r="H50" s="316">
        <v>2913016</v>
      </c>
      <c r="I50" s="107">
        <f t="shared" si="0"/>
        <v>1.9512422863451489E-2</v>
      </c>
      <c r="J50" s="56"/>
      <c r="K50" s="258" t="s">
        <v>116</v>
      </c>
      <c r="L50" s="259">
        <v>55186</v>
      </c>
      <c r="M50" s="279">
        <v>2967273</v>
      </c>
      <c r="N50" s="260">
        <f t="shared" si="2"/>
        <v>1.8598221329820343E-2</v>
      </c>
    </row>
    <row r="51" spans="1:14" x14ac:dyDescent="0.25">
      <c r="A51" s="258" t="s">
        <v>38</v>
      </c>
      <c r="B51" s="79">
        <v>4629</v>
      </c>
      <c r="C51" s="284">
        <v>460454</v>
      </c>
      <c r="D51" s="260">
        <f t="shared" si="1"/>
        <v>1.0053121484447957E-2</v>
      </c>
      <c r="E51" s="56"/>
      <c r="F51" s="258" t="s">
        <v>38</v>
      </c>
      <c r="G51" s="315">
        <v>5102</v>
      </c>
      <c r="H51" s="316">
        <v>494802</v>
      </c>
      <c r="I51" s="107">
        <f t="shared" si="0"/>
        <v>1.0311195185144765E-2</v>
      </c>
      <c r="J51" s="56"/>
      <c r="K51" s="258" t="s">
        <v>38</v>
      </c>
      <c r="L51" s="259">
        <v>5843</v>
      </c>
      <c r="M51" s="279">
        <v>510755</v>
      </c>
      <c r="N51" s="260">
        <f t="shared" si="2"/>
        <v>1.1439927166645457E-2</v>
      </c>
    </row>
    <row r="52" spans="1:14" x14ac:dyDescent="0.25">
      <c r="A52" s="258" t="s">
        <v>126</v>
      </c>
      <c r="B52" s="79">
        <v>54641</v>
      </c>
      <c r="C52" s="284">
        <v>3700075</v>
      </c>
      <c r="D52" s="260">
        <f t="shared" si="1"/>
        <v>1.4767538495841301E-2</v>
      </c>
      <c r="E52" s="56"/>
      <c r="F52" s="258" t="s">
        <v>126</v>
      </c>
      <c r="G52" s="315">
        <v>89073</v>
      </c>
      <c r="H52" s="316">
        <v>3996642</v>
      </c>
      <c r="I52" s="107">
        <f t="shared" si="0"/>
        <v>2.2286959902838435E-2</v>
      </c>
      <c r="J52" s="56"/>
      <c r="K52" s="258" t="s">
        <v>126</v>
      </c>
      <c r="L52" s="259">
        <v>79816</v>
      </c>
      <c r="M52" s="279">
        <v>4052025</v>
      </c>
      <c r="N52" s="260">
        <f t="shared" si="2"/>
        <v>1.9697805418278515E-2</v>
      </c>
    </row>
    <row r="53" spans="1:14" x14ac:dyDescent="0.25">
      <c r="A53" s="258" t="s">
        <v>82</v>
      </c>
      <c r="B53" s="79">
        <v>140706</v>
      </c>
      <c r="C53" s="284">
        <v>13729595</v>
      </c>
      <c r="D53" s="260">
        <f t="shared" si="1"/>
        <v>1.0248372220739214E-2</v>
      </c>
      <c r="E53" s="56"/>
      <c r="F53" s="258" t="s">
        <v>82</v>
      </c>
      <c r="G53" s="315">
        <v>227769</v>
      </c>
      <c r="H53" s="316">
        <v>15677851</v>
      </c>
      <c r="I53" s="107">
        <f t="shared" si="0"/>
        <v>1.4528075308280453E-2</v>
      </c>
      <c r="J53" s="56"/>
      <c r="K53" s="258" t="s">
        <v>82</v>
      </c>
      <c r="L53" s="259">
        <v>210837</v>
      </c>
      <c r="M53" s="279">
        <v>16440040</v>
      </c>
      <c r="N53" s="260">
        <f t="shared" si="2"/>
        <v>1.2824603833080699E-2</v>
      </c>
    </row>
    <row r="54" spans="1:14" x14ac:dyDescent="0.25">
      <c r="A54" s="258" t="s">
        <v>36</v>
      </c>
      <c r="B54" s="79">
        <v>9470</v>
      </c>
      <c r="C54" s="284">
        <v>1433317</v>
      </c>
      <c r="D54" s="260">
        <f t="shared" si="1"/>
        <v>6.6070520338487575E-3</v>
      </c>
      <c r="E54" s="56"/>
      <c r="F54" s="258" t="s">
        <v>36</v>
      </c>
      <c r="G54" s="315">
        <v>16315</v>
      </c>
      <c r="H54" s="316">
        <v>1643396</v>
      </c>
      <c r="I54" s="107">
        <f t="shared" si="0"/>
        <v>9.9276133080523493E-3</v>
      </c>
      <c r="J54" s="56"/>
      <c r="K54" s="258" t="s">
        <v>36</v>
      </c>
      <c r="L54" s="259">
        <v>15828</v>
      </c>
      <c r="M54" s="279">
        <v>1720648</v>
      </c>
      <c r="N54" s="260">
        <f t="shared" si="2"/>
        <v>9.1988599643855109E-3</v>
      </c>
    </row>
    <row r="55" spans="1:14" x14ac:dyDescent="0.25">
      <c r="A55" s="258" t="s">
        <v>94</v>
      </c>
      <c r="B55" s="79">
        <v>3940</v>
      </c>
      <c r="C55" s="284">
        <v>395895</v>
      </c>
      <c r="D55" s="260">
        <f t="shared" si="1"/>
        <v>9.9521337728438099E-3</v>
      </c>
      <c r="E55" s="56"/>
      <c r="F55" s="258" t="s">
        <v>94</v>
      </c>
      <c r="G55" s="315">
        <v>6149</v>
      </c>
      <c r="H55" s="316">
        <v>405430</v>
      </c>
      <c r="I55" s="107">
        <f t="shared" si="0"/>
        <v>1.5166613225464321E-2</v>
      </c>
      <c r="J55" s="56"/>
      <c r="K55" s="258" t="s">
        <v>94</v>
      </c>
      <c r="L55" s="259">
        <v>5442</v>
      </c>
      <c r="M55" s="279">
        <v>401456</v>
      </c>
      <c r="N55" s="260">
        <f t="shared" si="2"/>
        <v>1.3555657407038381E-2</v>
      </c>
    </row>
    <row r="56" spans="1:14" x14ac:dyDescent="0.25">
      <c r="A56" s="258" t="s">
        <v>58</v>
      </c>
      <c r="B56" s="79">
        <v>41922</v>
      </c>
      <c r="C56" s="284">
        <v>4748019</v>
      </c>
      <c r="D56" s="260">
        <f t="shared" si="1"/>
        <v>8.8293665210691027E-3</v>
      </c>
      <c r="E56" s="56"/>
      <c r="F56" s="258" t="s">
        <v>58</v>
      </c>
      <c r="G56" s="315">
        <v>66218</v>
      </c>
      <c r="H56" s="316">
        <v>5170410</v>
      </c>
      <c r="I56" s="107">
        <f t="shared" si="0"/>
        <v>1.2807108140360242E-2</v>
      </c>
      <c r="J56" s="56"/>
      <c r="K56" s="258" t="s">
        <v>58</v>
      </c>
      <c r="L56" s="259">
        <v>62294</v>
      </c>
      <c r="M56" s="279">
        <v>5290489</v>
      </c>
      <c r="N56" s="260">
        <f t="shared" si="2"/>
        <v>1.1774714964911561E-2</v>
      </c>
    </row>
    <row r="57" spans="1:14" x14ac:dyDescent="0.25">
      <c r="A57" s="258" t="s">
        <v>68</v>
      </c>
      <c r="B57" s="79">
        <v>35772</v>
      </c>
      <c r="C57" s="284">
        <v>3907828</v>
      </c>
      <c r="D57" s="260">
        <f t="shared" si="1"/>
        <v>9.153934103548058E-3</v>
      </c>
      <c r="E57" s="56"/>
      <c r="F57" s="258" t="s">
        <v>68</v>
      </c>
      <c r="G57" s="315">
        <v>56840</v>
      </c>
      <c r="H57" s="316">
        <v>4315509</v>
      </c>
      <c r="I57" s="107">
        <f t="shared" si="0"/>
        <v>1.317109986330697E-2</v>
      </c>
      <c r="J57" s="56"/>
      <c r="K57" s="258" t="s">
        <v>68</v>
      </c>
      <c r="L57" s="259">
        <v>56326</v>
      </c>
      <c r="M57" s="279">
        <v>4424527</v>
      </c>
      <c r="N57" s="260">
        <f t="shared" si="2"/>
        <v>1.2730400334318222E-2</v>
      </c>
    </row>
    <row r="58" spans="1:14" x14ac:dyDescent="0.25">
      <c r="A58" s="258" t="s">
        <v>134</v>
      </c>
      <c r="B58" s="79">
        <v>20971</v>
      </c>
      <c r="C58" s="284">
        <v>1134862</v>
      </c>
      <c r="D58" s="260">
        <f t="shared" si="1"/>
        <v>1.8478898755972091E-2</v>
      </c>
      <c r="E58" s="56"/>
      <c r="F58" s="258" t="s">
        <v>134</v>
      </c>
      <c r="G58" s="315">
        <v>31283</v>
      </c>
      <c r="H58" s="316">
        <v>1168172</v>
      </c>
      <c r="I58" s="107">
        <f t="shared" si="0"/>
        <v>2.677944686227713E-2</v>
      </c>
      <c r="J58" s="56"/>
      <c r="K58" s="258" t="s">
        <v>134</v>
      </c>
      <c r="L58" s="259">
        <v>28236</v>
      </c>
      <c r="M58" s="279">
        <v>1152585</v>
      </c>
      <c r="N58" s="260">
        <f t="shared" si="2"/>
        <v>2.4497976288082875E-2</v>
      </c>
    </row>
    <row r="59" spans="1:14" x14ac:dyDescent="0.25">
      <c r="A59" s="258" t="s">
        <v>76</v>
      </c>
      <c r="B59" s="79">
        <v>35397</v>
      </c>
      <c r="C59" s="284">
        <v>3416248</v>
      </c>
      <c r="D59" s="260">
        <f t="shared" si="1"/>
        <v>1.0361367207532942E-2</v>
      </c>
      <c r="E59" s="56"/>
      <c r="F59" s="258" t="s">
        <v>76</v>
      </c>
      <c r="G59" s="315">
        <v>50951</v>
      </c>
      <c r="H59" s="316">
        <v>3570180</v>
      </c>
      <c r="I59" s="107">
        <f t="shared" si="0"/>
        <v>1.4271269235724809E-2</v>
      </c>
      <c r="J59" s="56"/>
      <c r="K59" s="258" t="s">
        <v>76</v>
      </c>
      <c r="L59" s="259">
        <v>47340</v>
      </c>
      <c r="M59" s="279">
        <v>3584970</v>
      </c>
      <c r="N59" s="260">
        <f t="shared" si="2"/>
        <v>1.3205131423693922E-2</v>
      </c>
    </row>
    <row r="60" spans="1:14" x14ac:dyDescent="0.25">
      <c r="A60" s="258" t="s">
        <v>44</v>
      </c>
      <c r="B60" s="79">
        <v>2826</v>
      </c>
      <c r="C60" s="284">
        <v>315905</v>
      </c>
      <c r="D60" s="260">
        <f t="shared" si="1"/>
        <v>8.9457273547427236E-3</v>
      </c>
      <c r="E60" s="56"/>
      <c r="F60" s="258" t="s">
        <v>44</v>
      </c>
      <c r="G60" s="315">
        <v>3950</v>
      </c>
      <c r="H60" s="316">
        <v>358134</v>
      </c>
      <c r="I60" s="107">
        <f t="shared" si="0"/>
        <v>1.1029391233448933E-2</v>
      </c>
      <c r="J60" s="56"/>
      <c r="K60" s="258" t="s">
        <v>44</v>
      </c>
      <c r="L60" s="259">
        <v>3777</v>
      </c>
      <c r="M60" s="279">
        <v>366290</v>
      </c>
      <c r="N60" s="260">
        <f t="shared" si="2"/>
        <v>1.0311501815501379E-2</v>
      </c>
    </row>
    <row r="61" spans="1:14" x14ac:dyDescent="0.25">
      <c r="A61" s="261"/>
      <c r="B61" s="261"/>
      <c r="C61" s="317"/>
      <c r="D61" s="260"/>
      <c r="E61" s="56"/>
      <c r="F61" s="261"/>
      <c r="G61" s="318"/>
      <c r="H61" s="318"/>
      <c r="I61" s="107"/>
      <c r="J61" s="56"/>
      <c r="K61" s="261"/>
      <c r="L61" s="261"/>
      <c r="M61" s="280"/>
      <c r="N61" s="260"/>
    </row>
    <row r="62" spans="1:14" x14ac:dyDescent="0.25">
      <c r="A62" s="258" t="s">
        <v>138</v>
      </c>
      <c r="B62" s="79">
        <v>21947</v>
      </c>
      <c r="C62" s="284">
        <v>2355849</v>
      </c>
      <c r="D62" s="260">
        <f t="shared" ref="D62" si="3">B62/C62</f>
        <v>9.3159621011363637E-3</v>
      </c>
      <c r="E62" s="56"/>
      <c r="F62" s="258" t="s">
        <v>138</v>
      </c>
      <c r="G62" s="315">
        <v>29567</v>
      </c>
      <c r="H62" s="316">
        <v>2280496</v>
      </c>
      <c r="I62" s="107">
        <f t="shared" ref="I62" si="4">G62/H62</f>
        <v>1.296516196476556E-2</v>
      </c>
      <c r="J62" s="56"/>
      <c r="K62" s="258" t="s">
        <v>138</v>
      </c>
      <c r="L62" s="259">
        <v>24838</v>
      </c>
      <c r="M62" s="279">
        <v>2201351</v>
      </c>
      <c r="N62" s="260">
        <f t="shared" ref="N62" si="5">L62/M62</f>
        <v>1.1283071168568757E-2</v>
      </c>
    </row>
    <row r="63" spans="1:14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14" x14ac:dyDescent="0.25">
      <c r="A64" s="252" t="s">
        <v>34</v>
      </c>
      <c r="B64" s="32"/>
      <c r="C64" s="32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1:14" x14ac:dyDescent="0.25">
      <c r="A65" s="252"/>
      <c r="B65" s="32"/>
      <c r="C65" s="32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5">
      <c r="A66" s="246" t="s">
        <v>852</v>
      </c>
      <c r="B66" s="32"/>
      <c r="C66" s="32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x14ac:dyDescent="0.25">
      <c r="A67" s="32" t="s">
        <v>853</v>
      </c>
      <c r="B67" s="32"/>
      <c r="C67" s="32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x14ac:dyDescent="0.25">
      <c r="A68" s="32" t="s">
        <v>854</v>
      </c>
      <c r="B68" s="32"/>
      <c r="C68" s="32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x14ac:dyDescent="0.25">
      <c r="A69" s="32"/>
      <c r="B69" s="32"/>
      <c r="C69" s="32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4" x14ac:dyDescent="0.25">
      <c r="A70" s="246" t="s">
        <v>855</v>
      </c>
      <c r="B70" s="32"/>
      <c r="C70" s="32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 x14ac:dyDescent="0.25">
      <c r="A71" s="281" t="s">
        <v>856</v>
      </c>
      <c r="B71" s="265"/>
      <c r="C71" s="26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1:14" x14ac:dyDescent="0.25">
      <c r="A72" s="281" t="s">
        <v>857</v>
      </c>
      <c r="B72" s="265"/>
      <c r="C72" s="26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x14ac:dyDescent="0.25">
      <c r="A73" s="32" t="s">
        <v>858</v>
      </c>
      <c r="B73" s="32"/>
      <c r="C73" s="32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x14ac:dyDescent="0.25">
      <c r="A74" s="32"/>
      <c r="B74" s="32"/>
      <c r="C74" s="32"/>
    </row>
  </sheetData>
  <mergeCells count="15">
    <mergeCell ref="F6:I6"/>
    <mergeCell ref="K6:N6"/>
    <mergeCell ref="F7:F9"/>
    <mergeCell ref="G7:G9"/>
    <mergeCell ref="H7:H9"/>
    <mergeCell ref="I7:I9"/>
    <mergeCell ref="K7:K9"/>
    <mergeCell ref="L7:L9"/>
    <mergeCell ref="M7:M9"/>
    <mergeCell ref="N7:N9"/>
    <mergeCell ref="A6:D6"/>
    <mergeCell ref="D7:D9"/>
    <mergeCell ref="C7:C9"/>
    <mergeCell ref="B7:B9"/>
    <mergeCell ref="A7:A9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A3" sqref="A3"/>
    </sheetView>
  </sheetViews>
  <sheetFormatPr defaultColWidth="8.85546875" defaultRowHeight="15" x14ac:dyDescent="0.25"/>
  <cols>
    <col min="2" max="2" width="18.7109375" bestFit="1" customWidth="1"/>
    <col min="3" max="3" width="10.42578125" customWidth="1"/>
    <col min="4" max="4" width="9.85546875" customWidth="1"/>
  </cols>
  <sheetData>
    <row r="1" spans="1:4" s="56" customFormat="1" ht="15.75" x14ac:dyDescent="0.25">
      <c r="A1" s="2" t="s">
        <v>883</v>
      </c>
      <c r="B1" s="2"/>
    </row>
    <row r="2" spans="1:4" s="56" customFormat="1" x14ac:dyDescent="0.25"/>
    <row r="3" spans="1:4" s="56" customFormat="1" ht="18.75" x14ac:dyDescent="0.3">
      <c r="A3" s="27" t="s">
        <v>141</v>
      </c>
      <c r="B3" s="28" t="s">
        <v>142</v>
      </c>
    </row>
    <row r="4" spans="1:4" s="56" customFormat="1" x14ac:dyDescent="0.25"/>
    <row r="5" spans="1:4" s="56" customFormat="1" x14ac:dyDescent="0.25"/>
    <row r="6" spans="1:4" ht="15.75" customHeight="1" x14ac:dyDescent="0.25">
      <c r="A6" s="390" t="s">
        <v>883</v>
      </c>
      <c r="B6" s="390"/>
      <c r="C6" s="390"/>
      <c r="D6" s="390"/>
    </row>
    <row r="7" spans="1:4" ht="33.75" customHeight="1" x14ac:dyDescent="0.25">
      <c r="A7" s="390"/>
      <c r="B7" s="390"/>
      <c r="C7" s="390"/>
      <c r="D7" s="390"/>
    </row>
    <row r="8" spans="1:4" x14ac:dyDescent="0.25">
      <c r="A8" s="196" t="s">
        <v>224</v>
      </c>
      <c r="B8" s="196" t="s">
        <v>139</v>
      </c>
      <c r="C8" s="134" t="s">
        <v>285</v>
      </c>
      <c r="D8" s="134" t="s">
        <v>882</v>
      </c>
    </row>
    <row r="9" spans="1:4" x14ac:dyDescent="0.25">
      <c r="A9" s="160" t="s">
        <v>43</v>
      </c>
      <c r="B9" s="160" t="s">
        <v>44</v>
      </c>
      <c r="C9" s="144">
        <v>0.40500000000000003</v>
      </c>
      <c r="D9" s="105">
        <v>0.54500000000000004</v>
      </c>
    </row>
    <row r="10" spans="1:4" x14ac:dyDescent="0.25">
      <c r="A10" s="160" t="s">
        <v>133</v>
      </c>
      <c r="B10" s="160" t="s">
        <v>134</v>
      </c>
      <c r="C10" s="144">
        <v>0.29600000000000004</v>
      </c>
      <c r="D10" s="105">
        <v>0.27100000000000002</v>
      </c>
    </row>
    <row r="11" spans="1:4" x14ac:dyDescent="0.25">
      <c r="A11" s="160" t="s">
        <v>75</v>
      </c>
      <c r="B11" s="160" t="s">
        <v>76</v>
      </c>
      <c r="C11" s="144">
        <v>0.54700000000000004</v>
      </c>
      <c r="D11" s="105">
        <v>0.37</v>
      </c>
    </row>
    <row r="12" spans="1:4" x14ac:dyDescent="0.25">
      <c r="A12" s="160" t="s">
        <v>67</v>
      </c>
      <c r="B12" s="160" t="s">
        <v>68</v>
      </c>
      <c r="C12" s="144">
        <v>0.33799999999999997</v>
      </c>
      <c r="D12" s="105">
        <v>0.376</v>
      </c>
    </row>
    <row r="13" spans="1:4" x14ac:dyDescent="0.25">
      <c r="A13" s="160" t="s">
        <v>93</v>
      </c>
      <c r="B13" s="160" t="s">
        <v>94</v>
      </c>
      <c r="C13" s="144">
        <v>0.43200000000000005</v>
      </c>
      <c r="D13" s="105">
        <v>0.41399999999999998</v>
      </c>
    </row>
    <row r="14" spans="1:4" x14ac:dyDescent="0.25">
      <c r="A14" s="160" t="s">
        <v>57</v>
      </c>
      <c r="B14" s="160" t="s">
        <v>58</v>
      </c>
      <c r="C14" s="144">
        <v>0.34499999999999997</v>
      </c>
      <c r="D14" s="105">
        <v>0.38200000000000001</v>
      </c>
    </row>
    <row r="15" spans="1:4" x14ac:dyDescent="0.25">
      <c r="A15" s="160" t="s">
        <v>35</v>
      </c>
      <c r="B15" s="160" t="s">
        <v>36</v>
      </c>
      <c r="C15" s="144">
        <v>0.45899999999999996</v>
      </c>
      <c r="D15" s="105">
        <v>0.36399999999999999</v>
      </c>
    </row>
    <row r="16" spans="1:4" x14ac:dyDescent="0.25">
      <c r="A16" s="160" t="s">
        <v>81</v>
      </c>
      <c r="B16" s="160" t="s">
        <v>82</v>
      </c>
      <c r="C16" s="144">
        <v>0.35899999999999999</v>
      </c>
      <c r="D16" s="105">
        <v>0.33799999999999997</v>
      </c>
    </row>
    <row r="17" spans="1:4" x14ac:dyDescent="0.25">
      <c r="A17" s="160" t="s">
        <v>125</v>
      </c>
      <c r="B17" s="160" t="s">
        <v>126</v>
      </c>
      <c r="C17" s="144">
        <v>0.3</v>
      </c>
      <c r="D17" s="105">
        <v>0.25600000000000001</v>
      </c>
    </row>
    <row r="18" spans="1:4" x14ac:dyDescent="0.25">
      <c r="A18" s="160" t="s">
        <v>37</v>
      </c>
      <c r="B18" s="160" t="s">
        <v>38</v>
      </c>
      <c r="C18" s="144">
        <v>0.46500000000000002</v>
      </c>
      <c r="D18" s="105">
        <v>0.41799999999999998</v>
      </c>
    </row>
    <row r="19" spans="1:4" x14ac:dyDescent="0.25">
      <c r="A19" s="160" t="s">
        <v>115</v>
      </c>
      <c r="B19" s="160" t="s">
        <v>116</v>
      </c>
      <c r="C19" s="144">
        <v>0.376</v>
      </c>
      <c r="D19" s="105">
        <v>0.30199999999999999</v>
      </c>
    </row>
    <row r="20" spans="1:4" x14ac:dyDescent="0.25">
      <c r="A20" s="160" t="s">
        <v>95</v>
      </c>
      <c r="B20" s="160" t="s">
        <v>96</v>
      </c>
      <c r="C20" s="144">
        <v>0.47600000000000003</v>
      </c>
      <c r="D20" s="105">
        <v>0.32400000000000001</v>
      </c>
    </row>
    <row r="21" spans="1:4" x14ac:dyDescent="0.25">
      <c r="A21" s="160" t="s">
        <v>99</v>
      </c>
      <c r="B21" s="160" t="s">
        <v>100</v>
      </c>
      <c r="C21" s="144">
        <v>0.33100000000000002</v>
      </c>
      <c r="D21" s="105">
        <v>0.35100000000000003</v>
      </c>
    </row>
    <row r="22" spans="1:4" x14ac:dyDescent="0.25">
      <c r="A22" s="160" t="s">
        <v>87</v>
      </c>
      <c r="B22" s="160" t="s">
        <v>88</v>
      </c>
      <c r="C22" s="144">
        <v>0.34700000000000003</v>
      </c>
      <c r="D22" s="105">
        <v>0.35299999999999998</v>
      </c>
    </row>
    <row r="23" spans="1:4" x14ac:dyDescent="0.25">
      <c r="A23" s="160" t="s">
        <v>119</v>
      </c>
      <c r="B23" s="160" t="s">
        <v>120</v>
      </c>
      <c r="C23" s="144">
        <v>0.33500000000000002</v>
      </c>
      <c r="D23" s="105">
        <v>0.33299999999999996</v>
      </c>
    </row>
    <row r="24" spans="1:4" x14ac:dyDescent="0.25">
      <c r="A24" s="160" t="s">
        <v>111</v>
      </c>
      <c r="B24" s="160" t="s">
        <v>112</v>
      </c>
      <c r="C24" s="144">
        <v>0.42399999999999999</v>
      </c>
      <c r="D24" s="105">
        <v>0.32200000000000001</v>
      </c>
    </row>
    <row r="25" spans="1:4" x14ac:dyDescent="0.25">
      <c r="A25" s="160" t="s">
        <v>71</v>
      </c>
      <c r="B25" s="160" t="s">
        <v>72</v>
      </c>
      <c r="C25" s="144">
        <v>0.35499999999999998</v>
      </c>
      <c r="D25" s="105">
        <v>0.38400000000000001</v>
      </c>
    </row>
    <row r="26" spans="1:4" x14ac:dyDescent="0.25">
      <c r="A26" s="160" t="s">
        <v>61</v>
      </c>
      <c r="B26" s="160" t="s">
        <v>62</v>
      </c>
      <c r="C26" s="144">
        <v>0.35799999999999998</v>
      </c>
      <c r="D26" s="105">
        <v>0.39399999999999996</v>
      </c>
    </row>
    <row r="27" spans="1:4" x14ac:dyDescent="0.25">
      <c r="A27" s="160" t="s">
        <v>117</v>
      </c>
      <c r="B27" s="160" t="s">
        <v>118</v>
      </c>
      <c r="C27" s="144">
        <v>0.311</v>
      </c>
      <c r="D27" s="105">
        <v>0.39100000000000001</v>
      </c>
    </row>
    <row r="28" spans="1:4" x14ac:dyDescent="0.25">
      <c r="A28" s="160" t="s">
        <v>41</v>
      </c>
      <c r="B28" s="160" t="s">
        <v>42</v>
      </c>
      <c r="C28" s="144">
        <v>0.442</v>
      </c>
      <c r="D28" s="105">
        <v>0.40299999999999997</v>
      </c>
    </row>
    <row r="29" spans="1:4" x14ac:dyDescent="0.25">
      <c r="A29" s="160" t="s">
        <v>85</v>
      </c>
      <c r="B29" s="160" t="s">
        <v>86</v>
      </c>
      <c r="C29" s="144">
        <v>0.496</v>
      </c>
      <c r="D29" s="105">
        <v>0.498</v>
      </c>
    </row>
    <row r="30" spans="1:4" x14ac:dyDescent="0.25">
      <c r="A30" s="160" t="s">
        <v>51</v>
      </c>
      <c r="B30" s="160" t="s">
        <v>52</v>
      </c>
      <c r="C30" s="144">
        <v>0.41299999999999998</v>
      </c>
      <c r="D30" s="105">
        <v>0.38600000000000001</v>
      </c>
    </row>
    <row r="31" spans="1:4" x14ac:dyDescent="0.25">
      <c r="A31" s="160" t="s">
        <v>53</v>
      </c>
      <c r="B31" s="160" t="s">
        <v>54</v>
      </c>
      <c r="C31" s="144">
        <v>0.44700000000000001</v>
      </c>
      <c r="D31" s="105">
        <v>0.42899999999999999</v>
      </c>
    </row>
    <row r="32" spans="1:4" x14ac:dyDescent="0.25">
      <c r="A32" s="160" t="s">
        <v>107</v>
      </c>
      <c r="B32" s="160" t="s">
        <v>108</v>
      </c>
      <c r="C32" s="144">
        <v>0.39399999999999996</v>
      </c>
      <c r="D32" s="105">
        <v>0.28800000000000003</v>
      </c>
    </row>
    <row r="33" spans="1:4" x14ac:dyDescent="0.25">
      <c r="A33" s="160" t="s">
        <v>69</v>
      </c>
      <c r="B33" s="160" t="s">
        <v>70</v>
      </c>
      <c r="C33" s="144">
        <v>0.35700000000000004</v>
      </c>
      <c r="D33" s="105">
        <v>0.373</v>
      </c>
    </row>
    <row r="34" spans="1:4" x14ac:dyDescent="0.25">
      <c r="A34" s="160" t="s">
        <v>135</v>
      </c>
      <c r="B34" s="160" t="s">
        <v>136</v>
      </c>
      <c r="C34" s="144">
        <v>0.28499999999999998</v>
      </c>
      <c r="D34" s="105">
        <v>0.248</v>
      </c>
    </row>
    <row r="35" spans="1:4" x14ac:dyDescent="0.25">
      <c r="A35" s="160" t="s">
        <v>121</v>
      </c>
      <c r="B35" s="160" t="s">
        <v>122</v>
      </c>
      <c r="C35" s="144">
        <v>0.32700000000000001</v>
      </c>
      <c r="D35" s="105">
        <v>0.33500000000000002</v>
      </c>
    </row>
    <row r="36" spans="1:4" x14ac:dyDescent="0.25">
      <c r="A36" s="160" t="s">
        <v>47</v>
      </c>
      <c r="B36" s="160" t="s">
        <v>48</v>
      </c>
      <c r="C36" s="144">
        <v>0.503</v>
      </c>
      <c r="D36" s="105">
        <v>0.35299999999999998</v>
      </c>
    </row>
    <row r="37" spans="1:4" x14ac:dyDescent="0.25">
      <c r="A37" s="160" t="s">
        <v>113</v>
      </c>
      <c r="B37" s="160" t="s">
        <v>114</v>
      </c>
      <c r="C37" s="144">
        <v>0.38799999999999996</v>
      </c>
      <c r="D37" s="105">
        <v>0.309</v>
      </c>
    </row>
    <row r="38" spans="1:4" x14ac:dyDescent="0.25">
      <c r="A38" s="160" t="s">
        <v>109</v>
      </c>
      <c r="B38" s="160" t="s">
        <v>110</v>
      </c>
      <c r="C38" s="144">
        <v>0.46600000000000003</v>
      </c>
      <c r="D38" s="105">
        <v>0.32500000000000001</v>
      </c>
    </row>
    <row r="39" spans="1:4" x14ac:dyDescent="0.25">
      <c r="A39" s="160" t="s">
        <v>83</v>
      </c>
      <c r="B39" s="160" t="s">
        <v>84</v>
      </c>
      <c r="C39" s="144">
        <v>0.33</v>
      </c>
      <c r="D39" s="105">
        <v>0.30399999999999999</v>
      </c>
    </row>
    <row r="40" spans="1:4" x14ac:dyDescent="0.25">
      <c r="A40" s="160" t="s">
        <v>73</v>
      </c>
      <c r="B40" s="160" t="s">
        <v>74</v>
      </c>
      <c r="C40" s="144">
        <v>0.47200000000000003</v>
      </c>
      <c r="D40" s="105">
        <v>0.40899999999999997</v>
      </c>
    </row>
    <row r="41" spans="1:4" x14ac:dyDescent="0.25">
      <c r="A41" s="160" t="s">
        <v>123</v>
      </c>
      <c r="B41" s="160" t="s">
        <v>124</v>
      </c>
      <c r="C41" s="144">
        <v>0.252</v>
      </c>
      <c r="D41" s="105">
        <v>0.33700000000000002</v>
      </c>
    </row>
    <row r="42" spans="1:4" x14ac:dyDescent="0.25">
      <c r="A42" s="160" t="s">
        <v>131</v>
      </c>
      <c r="B42" s="160" t="s">
        <v>132</v>
      </c>
      <c r="C42" s="144">
        <v>0.318</v>
      </c>
      <c r="D42" s="105">
        <v>0.26200000000000001</v>
      </c>
    </row>
    <row r="43" spans="1:4" x14ac:dyDescent="0.25">
      <c r="A43" s="160" t="s">
        <v>91</v>
      </c>
      <c r="B43" s="160" t="s">
        <v>92</v>
      </c>
      <c r="C43" s="144">
        <v>0.42</v>
      </c>
      <c r="D43" s="105">
        <v>0.38600000000000001</v>
      </c>
    </row>
    <row r="44" spans="1:4" x14ac:dyDescent="0.25">
      <c r="A44" s="160" t="s">
        <v>105</v>
      </c>
      <c r="B44" s="160" t="s">
        <v>106</v>
      </c>
      <c r="C44" s="144">
        <v>0.433</v>
      </c>
      <c r="D44" s="105">
        <v>0.29899999999999999</v>
      </c>
    </row>
    <row r="45" spans="1:4" x14ac:dyDescent="0.25">
      <c r="A45" s="160" t="s">
        <v>59</v>
      </c>
      <c r="B45" s="160" t="s">
        <v>60</v>
      </c>
      <c r="C45" s="144">
        <v>0.33899999999999997</v>
      </c>
      <c r="D45" s="105">
        <v>0.32100000000000001</v>
      </c>
    </row>
    <row r="46" spans="1:4" x14ac:dyDescent="0.25">
      <c r="A46" s="160" t="s">
        <v>89</v>
      </c>
      <c r="B46" s="160" t="s">
        <v>90</v>
      </c>
      <c r="C46" s="144">
        <v>0.28600000000000003</v>
      </c>
      <c r="D46" s="105">
        <v>0.35399999999999998</v>
      </c>
    </row>
    <row r="47" spans="1:4" x14ac:dyDescent="0.25">
      <c r="A47" s="160" t="s">
        <v>79</v>
      </c>
      <c r="B47" s="160" t="s">
        <v>80</v>
      </c>
      <c r="C47" s="144">
        <v>0.42100000000000004</v>
      </c>
      <c r="D47" s="105">
        <v>0.379</v>
      </c>
    </row>
    <row r="48" spans="1:4" x14ac:dyDescent="0.25">
      <c r="A48" s="160" t="s">
        <v>39</v>
      </c>
      <c r="B48" s="160" t="s">
        <v>40</v>
      </c>
      <c r="C48" s="144">
        <v>0.38799999999999996</v>
      </c>
      <c r="D48" s="105">
        <v>0.34399999999999997</v>
      </c>
    </row>
    <row r="49" spans="1:4" x14ac:dyDescent="0.25">
      <c r="A49" s="160" t="s">
        <v>103</v>
      </c>
      <c r="B49" s="160" t="s">
        <v>104</v>
      </c>
      <c r="C49" s="144">
        <v>0.249</v>
      </c>
      <c r="D49" s="105">
        <v>0.25600000000000001</v>
      </c>
    </row>
    <row r="50" spans="1:4" x14ac:dyDescent="0.25">
      <c r="A50" s="160" t="s">
        <v>101</v>
      </c>
      <c r="B50" s="160" t="s">
        <v>102</v>
      </c>
      <c r="C50" s="144">
        <v>0.379</v>
      </c>
      <c r="D50" s="105">
        <v>0.308</v>
      </c>
    </row>
    <row r="51" spans="1:4" x14ac:dyDescent="0.25">
      <c r="A51" s="160" t="s">
        <v>77</v>
      </c>
      <c r="B51" s="160" t="s">
        <v>78</v>
      </c>
      <c r="C51" s="144">
        <v>0.47799999999999998</v>
      </c>
      <c r="D51" s="105">
        <v>0.32700000000000001</v>
      </c>
    </row>
    <row r="52" spans="1:4" x14ac:dyDescent="0.25">
      <c r="A52" s="160" t="s">
        <v>97</v>
      </c>
      <c r="B52" s="160" t="s">
        <v>98</v>
      </c>
      <c r="C52" s="144">
        <v>0.33500000000000002</v>
      </c>
      <c r="D52" s="105">
        <v>0.37200000000000005</v>
      </c>
    </row>
    <row r="53" spans="1:4" x14ac:dyDescent="0.25">
      <c r="A53" s="160" t="s">
        <v>49</v>
      </c>
      <c r="B53" s="160" t="s">
        <v>50</v>
      </c>
      <c r="C53" s="144">
        <v>0.45799999999999996</v>
      </c>
      <c r="D53" s="105">
        <v>0.30099999999999999</v>
      </c>
    </row>
    <row r="54" spans="1:4" x14ac:dyDescent="0.25">
      <c r="A54" s="160" t="s">
        <v>45</v>
      </c>
      <c r="B54" s="160" t="s">
        <v>46</v>
      </c>
      <c r="C54" s="144">
        <v>0.39899999999999997</v>
      </c>
      <c r="D54" s="105">
        <v>0.34200000000000003</v>
      </c>
    </row>
    <row r="55" spans="1:4" x14ac:dyDescent="0.25">
      <c r="A55" s="160" t="s">
        <v>63</v>
      </c>
      <c r="B55" s="160" t="s">
        <v>64</v>
      </c>
      <c r="C55" s="144">
        <v>0.31900000000000001</v>
      </c>
      <c r="D55" s="105">
        <v>0.34100000000000003</v>
      </c>
    </row>
    <row r="56" spans="1:4" x14ac:dyDescent="0.25">
      <c r="A56" s="160" t="s">
        <v>55</v>
      </c>
      <c r="B56" s="160" t="s">
        <v>56</v>
      </c>
      <c r="C56" s="144">
        <v>0.33399999999999996</v>
      </c>
      <c r="D56" s="105">
        <v>0.30499999999999999</v>
      </c>
    </row>
    <row r="57" spans="1:4" x14ac:dyDescent="0.25">
      <c r="A57" s="160" t="s">
        <v>129</v>
      </c>
      <c r="B57" s="160" t="s">
        <v>130</v>
      </c>
      <c r="C57" s="144">
        <v>0.34200000000000003</v>
      </c>
      <c r="D57" s="105">
        <v>0.313</v>
      </c>
    </row>
    <row r="58" spans="1:4" x14ac:dyDescent="0.25">
      <c r="A58" s="160" t="s">
        <v>127</v>
      </c>
      <c r="B58" s="160" t="s">
        <v>128</v>
      </c>
      <c r="C58" s="144">
        <v>0.32200000000000001</v>
      </c>
      <c r="D58" s="105">
        <v>0.28300000000000003</v>
      </c>
    </row>
    <row r="59" spans="1:4" x14ac:dyDescent="0.25">
      <c r="A59" s="160" t="s">
        <v>65</v>
      </c>
      <c r="B59" s="160" t="s">
        <v>66</v>
      </c>
      <c r="C59" s="144">
        <v>0.42200000000000004</v>
      </c>
      <c r="D59" s="105">
        <v>0.46799999999999997</v>
      </c>
    </row>
    <row r="62" spans="1:4" x14ac:dyDescent="0.25">
      <c r="A62" s="59" t="s">
        <v>742</v>
      </c>
      <c r="B62" s="56"/>
      <c r="C62" s="56"/>
    </row>
    <row r="63" spans="1:4" x14ac:dyDescent="0.25">
      <c r="A63" s="56"/>
      <c r="B63" s="56"/>
      <c r="C63" s="56"/>
    </row>
    <row r="64" spans="1:4" x14ac:dyDescent="0.25">
      <c r="A64" s="56" t="s">
        <v>829</v>
      </c>
      <c r="B64" s="56"/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3" sqref="A3"/>
    </sheetView>
  </sheetViews>
  <sheetFormatPr defaultColWidth="8.85546875" defaultRowHeight="15" x14ac:dyDescent="0.25"/>
  <cols>
    <col min="4" max="4" width="14.7109375" customWidth="1"/>
  </cols>
  <sheetData>
    <row r="1" spans="1:4" s="56" customFormat="1" ht="15.75" x14ac:dyDescent="0.25">
      <c r="A1" s="2" t="s">
        <v>579</v>
      </c>
    </row>
    <row r="2" spans="1:4" s="56" customFormat="1" x14ac:dyDescent="0.25"/>
    <row r="3" spans="1:4" s="56" customFormat="1" ht="18.75" x14ac:dyDescent="0.3">
      <c r="A3" s="27" t="s">
        <v>141</v>
      </c>
      <c r="B3" s="28" t="s">
        <v>142</v>
      </c>
    </row>
    <row r="4" spans="1:4" s="56" customFormat="1" x14ac:dyDescent="0.25"/>
    <row r="5" spans="1:4" s="56" customFormat="1" x14ac:dyDescent="0.25"/>
    <row r="6" spans="1:4" x14ac:dyDescent="0.25">
      <c r="A6" s="390" t="s">
        <v>579</v>
      </c>
      <c r="B6" s="390"/>
      <c r="C6" s="390"/>
      <c r="D6" s="390"/>
    </row>
    <row r="7" spans="1:4" ht="30" customHeight="1" x14ac:dyDescent="0.25">
      <c r="A7" s="390"/>
      <c r="B7" s="390"/>
      <c r="C7" s="390"/>
      <c r="D7" s="390"/>
    </row>
    <row r="8" spans="1:4" ht="29.25" customHeight="1" x14ac:dyDescent="0.25">
      <c r="A8" s="202" t="s">
        <v>29</v>
      </c>
      <c r="B8" s="202" t="s">
        <v>286</v>
      </c>
      <c r="C8" s="202" t="s">
        <v>287</v>
      </c>
      <c r="D8" s="202" t="s">
        <v>288</v>
      </c>
    </row>
    <row r="9" spans="1:4" x14ac:dyDescent="0.25">
      <c r="A9" s="135">
        <v>1975</v>
      </c>
      <c r="B9" s="137">
        <v>0.29399999999999998</v>
      </c>
      <c r="C9" s="137">
        <v>0.439</v>
      </c>
      <c r="D9" s="137">
        <v>0.26700000000000002</v>
      </c>
    </row>
    <row r="10" spans="1:4" x14ac:dyDescent="0.25">
      <c r="A10" s="135">
        <v>1976</v>
      </c>
      <c r="B10" s="137">
        <v>0.28999999999999998</v>
      </c>
      <c r="C10" s="137">
        <v>0.45100000000000001</v>
      </c>
      <c r="D10" s="137">
        <v>0.25900000000000001</v>
      </c>
    </row>
    <row r="11" spans="1:4" x14ac:dyDescent="0.25">
      <c r="A11" s="135">
        <v>1977</v>
      </c>
      <c r="B11" s="137">
        <v>0.34200000000000003</v>
      </c>
      <c r="C11" s="137">
        <v>0.41899999999999998</v>
      </c>
      <c r="D11" s="137">
        <v>0.23899999999999999</v>
      </c>
    </row>
    <row r="12" spans="1:4" x14ac:dyDescent="0.25">
      <c r="A12" s="135">
        <v>1978</v>
      </c>
      <c r="B12" s="137">
        <v>0.45600000000000002</v>
      </c>
      <c r="C12" s="137">
        <v>0.31900000000000001</v>
      </c>
      <c r="D12" s="137">
        <v>0.22500000000000001</v>
      </c>
    </row>
    <row r="13" spans="1:4" x14ac:dyDescent="0.25">
      <c r="A13" s="135">
        <v>1979</v>
      </c>
      <c r="B13" s="137">
        <v>0.55100000000000005</v>
      </c>
      <c r="C13" s="137">
        <v>0.22699999999999998</v>
      </c>
      <c r="D13" s="137">
        <v>0.221</v>
      </c>
    </row>
    <row r="14" spans="1:4" x14ac:dyDescent="0.25">
      <c r="A14" s="135">
        <v>1980</v>
      </c>
      <c r="B14" s="137">
        <v>0.57899999999999996</v>
      </c>
      <c r="C14" s="137">
        <v>0.16200000000000001</v>
      </c>
      <c r="D14" s="137">
        <v>0.25900000000000001</v>
      </c>
    </row>
    <row r="15" spans="1:4" x14ac:dyDescent="0.25">
      <c r="A15" s="135">
        <v>1981</v>
      </c>
      <c r="B15" s="137">
        <v>0.63900000000000001</v>
      </c>
      <c r="C15" s="137">
        <v>0.12300000000000001</v>
      </c>
      <c r="D15" s="137">
        <v>0.23800000000000002</v>
      </c>
    </row>
    <row r="16" spans="1:4" x14ac:dyDescent="0.25">
      <c r="A16" s="135">
        <v>1982</v>
      </c>
      <c r="B16" s="137">
        <v>0.72699999999999998</v>
      </c>
      <c r="C16" s="137">
        <v>8.5999999999999993E-2</v>
      </c>
      <c r="D16" s="137">
        <v>0.187</v>
      </c>
    </row>
    <row r="17" spans="1:4" x14ac:dyDescent="0.25">
      <c r="A17" s="135">
        <v>1983</v>
      </c>
      <c r="B17" s="137">
        <v>0.74</v>
      </c>
      <c r="C17" s="137">
        <v>8.3000000000000004E-2</v>
      </c>
      <c r="D17" s="137">
        <v>0.17699999999999999</v>
      </c>
    </row>
    <row r="18" spans="1:4" x14ac:dyDescent="0.25">
      <c r="A18" s="135">
        <v>1984</v>
      </c>
      <c r="B18" s="137">
        <v>0.66700000000000004</v>
      </c>
      <c r="C18" s="137">
        <v>8.6999999999999994E-2</v>
      </c>
      <c r="D18" s="137">
        <v>0.24600000000000002</v>
      </c>
    </row>
    <row r="19" spans="1:4" x14ac:dyDescent="0.25">
      <c r="A19" s="135">
        <v>1985</v>
      </c>
      <c r="B19" s="137">
        <v>0.627</v>
      </c>
      <c r="C19" s="137">
        <v>9.1999999999999998E-2</v>
      </c>
      <c r="D19" s="137">
        <v>0.28100000000000003</v>
      </c>
    </row>
    <row r="20" spans="1:4" x14ac:dyDescent="0.25">
      <c r="A20" s="135">
        <v>1986</v>
      </c>
      <c r="B20" s="137">
        <v>0.68200000000000005</v>
      </c>
      <c r="C20" s="137">
        <v>8.6999999999999994E-2</v>
      </c>
      <c r="D20" s="137">
        <v>0.23100000000000001</v>
      </c>
    </row>
    <row r="21" spans="1:4" x14ac:dyDescent="0.25">
      <c r="A21" s="135">
        <v>1987</v>
      </c>
      <c r="B21" s="137">
        <v>0.66</v>
      </c>
      <c r="C21" s="137">
        <v>0.10199999999999999</v>
      </c>
      <c r="D21" s="137">
        <v>0.23800000000000002</v>
      </c>
    </row>
    <row r="22" spans="1:4" x14ac:dyDescent="0.25">
      <c r="A22" s="135">
        <v>1988</v>
      </c>
      <c r="B22" s="137">
        <v>0.64300000000000002</v>
      </c>
      <c r="C22" s="137">
        <v>0.11</v>
      </c>
      <c r="D22" s="137">
        <v>0.247</v>
      </c>
    </row>
    <row r="23" spans="1:4" x14ac:dyDescent="0.25">
      <c r="A23" s="135">
        <v>1989</v>
      </c>
      <c r="B23" s="137">
        <v>0.621</v>
      </c>
      <c r="C23" s="137">
        <v>0.113</v>
      </c>
      <c r="D23" s="137">
        <v>0.26600000000000001</v>
      </c>
    </row>
    <row r="24" spans="1:4" x14ac:dyDescent="0.25">
      <c r="A24" s="135">
        <v>1990</v>
      </c>
      <c r="B24" s="137">
        <v>0.59</v>
      </c>
      <c r="C24" s="137">
        <v>0.11800000000000001</v>
      </c>
      <c r="D24" s="137">
        <v>0.29199999999999998</v>
      </c>
    </row>
    <row r="25" spans="1:4" x14ac:dyDescent="0.25">
      <c r="A25" s="135">
        <v>1991</v>
      </c>
      <c r="B25" s="137">
        <v>0.55899999999999994</v>
      </c>
      <c r="C25" s="137">
        <v>0.124</v>
      </c>
      <c r="D25" s="137">
        <v>0.317</v>
      </c>
    </row>
    <row r="26" spans="1:4" x14ac:dyDescent="0.25">
      <c r="A26" s="135">
        <v>1992</v>
      </c>
      <c r="B26" s="137">
        <v>0.50900000000000001</v>
      </c>
      <c r="C26" s="137">
        <v>0.152</v>
      </c>
      <c r="D26" s="137">
        <v>0.33899999999999997</v>
      </c>
    </row>
    <row r="27" spans="1:4" x14ac:dyDescent="0.25">
      <c r="A27" s="135">
        <v>1993</v>
      </c>
      <c r="B27" s="137">
        <v>0.51200000000000001</v>
      </c>
      <c r="C27" s="137">
        <v>0.15</v>
      </c>
      <c r="D27" s="137">
        <v>0.33799999999999997</v>
      </c>
    </row>
    <row r="28" spans="1:4" x14ac:dyDescent="0.25">
      <c r="A28" s="135">
        <v>1994</v>
      </c>
      <c r="B28" s="137">
        <v>0.54799999999999993</v>
      </c>
      <c r="C28" s="137">
        <v>0.106</v>
      </c>
      <c r="D28" s="137">
        <v>0.34499999999999997</v>
      </c>
    </row>
    <row r="29" spans="1:4" x14ac:dyDescent="0.25">
      <c r="A29" s="135">
        <v>1995</v>
      </c>
      <c r="B29" s="137">
        <v>0.54100000000000004</v>
      </c>
      <c r="C29" s="137">
        <v>0.1</v>
      </c>
      <c r="D29" s="137">
        <v>0.34499999999999997</v>
      </c>
    </row>
    <row r="30" spans="1:4" x14ac:dyDescent="0.25">
      <c r="A30" s="135">
        <v>1996</v>
      </c>
      <c r="B30" s="137">
        <v>0.53400000000000003</v>
      </c>
      <c r="C30" s="137">
        <v>9.6999999999999989E-2</v>
      </c>
      <c r="D30" s="137">
        <v>0.36799999999999999</v>
      </c>
    </row>
    <row r="31" spans="1:4" x14ac:dyDescent="0.25">
      <c r="A31" s="135">
        <v>1997</v>
      </c>
      <c r="B31" s="137">
        <v>0.53200000000000003</v>
      </c>
      <c r="C31" s="137">
        <v>9.9000000000000005E-2</v>
      </c>
      <c r="D31" s="137">
        <v>0.36799999999999999</v>
      </c>
    </row>
    <row r="32" spans="1:4" x14ac:dyDescent="0.25">
      <c r="A32" s="135">
        <v>1998</v>
      </c>
      <c r="B32" s="137">
        <v>0.51700000000000002</v>
      </c>
      <c r="C32" s="137">
        <v>9.1999999999999998E-2</v>
      </c>
      <c r="D32" s="137">
        <v>0.39</v>
      </c>
    </row>
    <row r="33" spans="1:4" x14ac:dyDescent="0.25">
      <c r="A33" s="135">
        <v>1999</v>
      </c>
      <c r="B33" s="137">
        <v>0.51500000000000001</v>
      </c>
      <c r="C33" s="137">
        <v>8.900000000000001E-2</v>
      </c>
      <c r="D33" s="137">
        <v>0.39600000000000002</v>
      </c>
    </row>
    <row r="34" spans="1:4" x14ac:dyDescent="0.25">
      <c r="A34" s="135">
        <v>2000</v>
      </c>
      <c r="B34" s="137">
        <v>0.49</v>
      </c>
      <c r="C34" s="137">
        <v>9.0999999999999998E-2</v>
      </c>
      <c r="D34" s="137">
        <v>0.41899999999999998</v>
      </c>
    </row>
    <row r="35" spans="1:4" x14ac:dyDescent="0.25">
      <c r="A35" s="135">
        <v>2001</v>
      </c>
      <c r="B35" s="137">
        <v>0.44299999999999995</v>
      </c>
      <c r="C35" s="137">
        <v>0.09</v>
      </c>
      <c r="D35" s="137">
        <v>0.46700000000000003</v>
      </c>
    </row>
    <row r="36" spans="1:4" x14ac:dyDescent="0.25">
      <c r="A36" s="135">
        <v>2002</v>
      </c>
      <c r="B36" s="137">
        <v>0.433</v>
      </c>
      <c r="C36" s="137">
        <v>8.5999999999999993E-2</v>
      </c>
      <c r="D36" s="137">
        <v>0.48100000000000004</v>
      </c>
    </row>
    <row r="37" spans="1:4" x14ac:dyDescent="0.25">
      <c r="A37" s="135">
        <v>2003</v>
      </c>
      <c r="B37" s="137">
        <v>0.42299999999999999</v>
      </c>
      <c r="C37" s="137">
        <v>7.6999999999999999E-2</v>
      </c>
      <c r="D37" s="137">
        <v>0.5</v>
      </c>
    </row>
    <row r="38" spans="1:4" x14ac:dyDescent="0.25">
      <c r="A38" s="135">
        <v>2004</v>
      </c>
      <c r="B38" s="137">
        <v>0.41100000000000003</v>
      </c>
      <c r="C38" s="137">
        <v>7.4999999999999997E-2</v>
      </c>
      <c r="D38" s="137">
        <v>0.51400000000000001</v>
      </c>
    </row>
    <row r="39" spans="1:4" x14ac:dyDescent="0.25">
      <c r="A39" s="135">
        <v>2005</v>
      </c>
      <c r="B39" s="137">
        <v>0.40899999999999997</v>
      </c>
      <c r="C39" s="137">
        <v>6.9000000000000006E-2</v>
      </c>
      <c r="D39" s="137">
        <v>0.52100000000000002</v>
      </c>
    </row>
    <row r="40" spans="1:4" x14ac:dyDescent="0.25">
      <c r="A40" s="135">
        <v>2006</v>
      </c>
      <c r="B40" s="137">
        <v>0.41100000000000003</v>
      </c>
      <c r="C40" s="137">
        <v>6.6000000000000003E-2</v>
      </c>
      <c r="D40" s="137">
        <v>0.52300000000000002</v>
      </c>
    </row>
    <row r="41" spans="1:4" x14ac:dyDescent="0.25">
      <c r="A41" s="135">
        <v>2007</v>
      </c>
      <c r="B41" s="137">
        <v>0.40899999999999997</v>
      </c>
      <c r="C41" s="137">
        <v>6.5000000000000002E-2</v>
      </c>
      <c r="D41" s="137">
        <v>0.52500000000000002</v>
      </c>
    </row>
    <row r="42" spans="1:4" x14ac:dyDescent="0.25">
      <c r="A42" s="135">
        <v>2008</v>
      </c>
      <c r="B42" s="137">
        <v>0.4</v>
      </c>
      <c r="C42" s="137">
        <v>7.0000000000000007E-2</v>
      </c>
      <c r="D42" s="137">
        <v>0.52900000000000003</v>
      </c>
    </row>
    <row r="43" spans="1:4" x14ac:dyDescent="0.25">
      <c r="A43" s="135">
        <v>2009</v>
      </c>
      <c r="B43" s="137">
        <v>0.38100000000000001</v>
      </c>
      <c r="C43" s="137">
        <v>7.4999999999999997E-2</v>
      </c>
      <c r="D43" s="137">
        <v>0.54400000000000004</v>
      </c>
    </row>
    <row r="44" spans="1:4" x14ac:dyDescent="0.25">
      <c r="A44" s="135">
        <v>2010</v>
      </c>
      <c r="B44" s="137">
        <v>0.379</v>
      </c>
      <c r="C44" s="137">
        <v>7.9000000000000001E-2</v>
      </c>
      <c r="D44" s="137">
        <v>0.54299999999999993</v>
      </c>
    </row>
    <row r="45" spans="1:4" x14ac:dyDescent="0.25">
      <c r="A45" s="135">
        <v>2011</v>
      </c>
      <c r="B45" s="105">
        <v>0.34300000000000003</v>
      </c>
      <c r="C45" s="105">
        <v>7.1999999999999995E-2</v>
      </c>
      <c r="D45" s="105">
        <v>0.57599999999999996</v>
      </c>
    </row>
    <row r="46" spans="1:4" x14ac:dyDescent="0.25">
      <c r="A46" s="135">
        <v>2012</v>
      </c>
      <c r="B46" s="137">
        <v>0.33700000000000002</v>
      </c>
      <c r="C46" s="137">
        <v>7.0999999999999994E-2</v>
      </c>
      <c r="D46" s="137">
        <v>0.58499999999999996</v>
      </c>
    </row>
    <row r="49" spans="1:4" x14ac:dyDescent="0.25">
      <c r="A49" s="59" t="s">
        <v>742</v>
      </c>
      <c r="B49" s="56"/>
      <c r="C49" s="56"/>
      <c r="D49" s="56"/>
    </row>
    <row r="50" spans="1:4" x14ac:dyDescent="0.25">
      <c r="A50" s="56"/>
      <c r="B50" s="56"/>
      <c r="C50" s="56"/>
      <c r="D50" s="56"/>
    </row>
    <row r="51" spans="1:4" x14ac:dyDescent="0.25">
      <c r="A51" s="56" t="s">
        <v>753</v>
      </c>
      <c r="B51" s="56"/>
      <c r="C51" s="56"/>
      <c r="D51" s="56"/>
    </row>
    <row r="52" spans="1:4" x14ac:dyDescent="0.25">
      <c r="A52" s="56"/>
      <c r="B52" s="56"/>
      <c r="C52" s="56"/>
      <c r="D52" s="56"/>
    </row>
    <row r="53" spans="1:4" x14ac:dyDescent="0.25">
      <c r="A53" s="56" t="s">
        <v>820</v>
      </c>
      <c r="B53" s="56"/>
      <c r="C53" s="56"/>
      <c r="D53" s="56"/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activeCell="A3" sqref="A3"/>
    </sheetView>
  </sheetViews>
  <sheetFormatPr defaultColWidth="8.85546875" defaultRowHeight="15" x14ac:dyDescent="0.25"/>
  <cols>
    <col min="1" max="1" width="6.42578125" style="56" customWidth="1"/>
    <col min="2" max="2" width="21.42578125" customWidth="1"/>
    <col min="3" max="3" width="11.140625" customWidth="1"/>
    <col min="5" max="5" width="21.140625" customWidth="1"/>
    <col min="6" max="6" width="12" customWidth="1"/>
    <col min="8" max="8" width="21.42578125" customWidth="1"/>
    <col min="9" max="9" width="11.42578125" customWidth="1"/>
  </cols>
  <sheetData>
    <row r="1" spans="1:9" s="56" customFormat="1" ht="15.75" x14ac:dyDescent="0.25">
      <c r="A1" s="2" t="s">
        <v>684</v>
      </c>
    </row>
    <row r="2" spans="1:9" s="56" customFormat="1" x14ac:dyDescent="0.25"/>
    <row r="3" spans="1:9" s="56" customFormat="1" ht="18.75" x14ac:dyDescent="0.3">
      <c r="A3" s="27" t="s">
        <v>141</v>
      </c>
      <c r="B3" s="28" t="s">
        <v>142</v>
      </c>
    </row>
    <row r="4" spans="1:9" s="56" customFormat="1" x14ac:dyDescent="0.25"/>
    <row r="5" spans="1:9" s="56" customFormat="1" x14ac:dyDescent="0.25"/>
    <row r="6" spans="1:9" x14ac:dyDescent="0.25">
      <c r="B6" s="378" t="s">
        <v>580</v>
      </c>
      <c r="C6" s="378"/>
      <c r="D6" s="378"/>
      <c r="E6" s="378"/>
      <c r="F6" s="378"/>
      <c r="G6" s="378"/>
      <c r="H6" s="378"/>
      <c r="I6" s="378"/>
    </row>
    <row r="7" spans="1:9" x14ac:dyDescent="0.25">
      <c r="B7" s="378"/>
      <c r="C7" s="378"/>
      <c r="D7" s="378"/>
      <c r="E7" s="378"/>
      <c r="F7" s="378"/>
      <c r="G7" s="378"/>
      <c r="H7" s="378"/>
      <c r="I7" s="378"/>
    </row>
    <row r="8" spans="1:9" x14ac:dyDescent="0.25">
      <c r="B8" s="378" t="s">
        <v>581</v>
      </c>
      <c r="C8" s="378"/>
      <c r="D8" s="168"/>
      <c r="E8" s="378" t="s">
        <v>582</v>
      </c>
      <c r="F8" s="378"/>
      <c r="G8" s="168"/>
      <c r="H8" s="378" t="s">
        <v>583</v>
      </c>
      <c r="I8" s="378"/>
    </row>
    <row r="9" spans="1:9" ht="30" x14ac:dyDescent="0.25">
      <c r="B9" s="168"/>
      <c r="C9" s="209" t="s">
        <v>509</v>
      </c>
      <c r="D9" s="168"/>
      <c r="E9" s="168"/>
      <c r="F9" s="209" t="s">
        <v>509</v>
      </c>
      <c r="G9" s="168"/>
      <c r="H9" s="168"/>
      <c r="I9" s="209" t="s">
        <v>509</v>
      </c>
    </row>
    <row r="10" spans="1:9" x14ac:dyDescent="0.25">
      <c r="B10" s="144" t="s">
        <v>311</v>
      </c>
      <c r="C10" s="144">
        <v>0.34</v>
      </c>
      <c r="D10" s="168"/>
      <c r="E10" s="144" t="s">
        <v>311</v>
      </c>
      <c r="F10" s="144">
        <v>5.8000000000000003E-2</v>
      </c>
      <c r="G10" s="168"/>
      <c r="H10" s="176" t="s">
        <v>339</v>
      </c>
      <c r="I10" s="210">
        <v>0.31556106633601982</v>
      </c>
    </row>
    <row r="11" spans="1:9" x14ac:dyDescent="0.25">
      <c r="B11" s="168" t="s">
        <v>322</v>
      </c>
      <c r="C11" s="144">
        <v>0.42299999999999999</v>
      </c>
      <c r="D11" s="168"/>
      <c r="E11" s="168" t="s">
        <v>322</v>
      </c>
      <c r="F11" s="144">
        <v>3.9E-2</v>
      </c>
      <c r="G11" s="168"/>
      <c r="H11" s="176" t="s">
        <v>331</v>
      </c>
      <c r="I11" s="210">
        <v>0.40337959029547815</v>
      </c>
    </row>
    <row r="12" spans="1:9" x14ac:dyDescent="0.25">
      <c r="B12" s="168" t="s">
        <v>333</v>
      </c>
      <c r="C12" s="144">
        <v>0.48899999999999999</v>
      </c>
      <c r="D12" s="168"/>
      <c r="E12" s="168" t="s">
        <v>333</v>
      </c>
      <c r="F12" s="144">
        <v>7.3999999999999996E-2</v>
      </c>
      <c r="G12" s="168"/>
      <c r="H12" s="176" t="s">
        <v>329</v>
      </c>
      <c r="I12" s="210">
        <v>0.405958850931677</v>
      </c>
    </row>
    <row r="13" spans="1:9" x14ac:dyDescent="0.25">
      <c r="B13" s="176" t="s">
        <v>291</v>
      </c>
      <c r="C13" s="144">
        <v>0.311</v>
      </c>
      <c r="D13" s="168"/>
      <c r="E13" s="176" t="s">
        <v>291</v>
      </c>
      <c r="F13" s="144">
        <v>4.9000000000000002E-2</v>
      </c>
      <c r="G13" s="168"/>
      <c r="H13" s="176" t="s">
        <v>325</v>
      </c>
      <c r="I13" s="210">
        <v>0.41843178529140901</v>
      </c>
    </row>
    <row r="14" spans="1:9" x14ac:dyDescent="0.25">
      <c r="B14" s="176" t="s">
        <v>324</v>
      </c>
      <c r="C14" s="144">
        <v>0.41</v>
      </c>
      <c r="D14" s="168"/>
      <c r="E14" s="176" t="s">
        <v>324</v>
      </c>
      <c r="F14" s="144">
        <v>0.04</v>
      </c>
      <c r="G14" s="168"/>
      <c r="H14" s="168" t="s">
        <v>333</v>
      </c>
      <c r="I14" s="210">
        <v>0.43775450843513669</v>
      </c>
    </row>
    <row r="15" spans="1:9" x14ac:dyDescent="0.25">
      <c r="B15" s="176" t="s">
        <v>330</v>
      </c>
      <c r="C15" s="144">
        <v>0.41099999999999998</v>
      </c>
      <c r="D15" s="168"/>
      <c r="E15" s="176" t="s">
        <v>330</v>
      </c>
      <c r="F15" s="144">
        <v>0.107</v>
      </c>
      <c r="G15" s="168"/>
      <c r="H15" s="176" t="s">
        <v>338</v>
      </c>
      <c r="I15" s="210">
        <v>0.44416666666666665</v>
      </c>
    </row>
    <row r="16" spans="1:9" x14ac:dyDescent="0.25">
      <c r="B16" s="176" t="s">
        <v>337</v>
      </c>
      <c r="C16" s="144">
        <v>0.42899999999999999</v>
      </c>
      <c r="D16" s="168"/>
      <c r="E16" s="176" t="s">
        <v>337</v>
      </c>
      <c r="F16" s="144">
        <v>4.5999999999999999E-2</v>
      </c>
      <c r="G16" s="168"/>
      <c r="H16" s="176" t="s">
        <v>326</v>
      </c>
      <c r="I16" s="210">
        <v>0.46027973306517961</v>
      </c>
    </row>
    <row r="17" spans="2:9" x14ac:dyDescent="0.25">
      <c r="B17" s="176" t="s">
        <v>310</v>
      </c>
      <c r="C17" s="144">
        <v>0.36699999999999999</v>
      </c>
      <c r="D17" s="168"/>
      <c r="E17" s="176" t="s">
        <v>310</v>
      </c>
      <c r="F17" s="144">
        <v>0.10299999999999999</v>
      </c>
      <c r="G17" s="168"/>
      <c r="H17" s="176" t="s">
        <v>318</v>
      </c>
      <c r="I17" s="210">
        <v>0.47733961153619775</v>
      </c>
    </row>
    <row r="18" spans="2:9" x14ac:dyDescent="0.25">
      <c r="B18" s="176" t="s">
        <v>307</v>
      </c>
      <c r="C18" s="144">
        <v>0.372</v>
      </c>
      <c r="D18" s="168"/>
      <c r="E18" s="176" t="s">
        <v>307</v>
      </c>
      <c r="F18" s="144">
        <v>6.3E-2</v>
      </c>
      <c r="G18" s="168"/>
      <c r="H18" s="176" t="s">
        <v>330</v>
      </c>
      <c r="I18" s="210">
        <v>0.48207063898624969</v>
      </c>
    </row>
    <row r="19" spans="2:9" x14ac:dyDescent="0.25">
      <c r="B19" s="176" t="s">
        <v>316</v>
      </c>
      <c r="C19" s="144">
        <v>0.38600000000000001</v>
      </c>
      <c r="D19" s="168"/>
      <c r="E19" s="176" t="s">
        <v>316</v>
      </c>
      <c r="F19" s="144">
        <v>8.5000000000000006E-2</v>
      </c>
      <c r="G19" s="168"/>
      <c r="H19" s="176" t="s">
        <v>298</v>
      </c>
      <c r="I19" s="210">
        <v>0.49139280125195617</v>
      </c>
    </row>
    <row r="20" spans="2:9" x14ac:dyDescent="0.25">
      <c r="B20" s="176" t="s">
        <v>331</v>
      </c>
      <c r="C20" s="144">
        <v>0.48099999999999998</v>
      </c>
      <c r="D20" s="168"/>
      <c r="E20" s="176" t="s">
        <v>331</v>
      </c>
      <c r="F20" s="144">
        <v>0.11600000000000001</v>
      </c>
      <c r="G20" s="168"/>
      <c r="H20" s="176" t="s">
        <v>320</v>
      </c>
      <c r="I20" s="210">
        <v>0.49341930924829963</v>
      </c>
    </row>
    <row r="21" spans="2:9" x14ac:dyDescent="0.25">
      <c r="B21" s="176" t="s">
        <v>339</v>
      </c>
      <c r="C21" s="144">
        <v>0.59099999999999997</v>
      </c>
      <c r="D21" s="168"/>
      <c r="E21" s="176" t="s">
        <v>339</v>
      </c>
      <c r="F21" s="144">
        <v>9.4E-2</v>
      </c>
      <c r="G21" s="168"/>
      <c r="H21" s="176" t="s">
        <v>309</v>
      </c>
      <c r="I21" s="210">
        <v>0.49513381995133821</v>
      </c>
    </row>
    <row r="22" spans="2:9" x14ac:dyDescent="0.25">
      <c r="B22" s="176" t="s">
        <v>314</v>
      </c>
      <c r="C22" s="144">
        <v>0.371</v>
      </c>
      <c r="D22" s="168"/>
      <c r="E22" s="176" t="s">
        <v>314</v>
      </c>
      <c r="F22" s="144">
        <v>2.3E-2</v>
      </c>
      <c r="G22" s="168"/>
      <c r="H22" s="176" t="s">
        <v>327</v>
      </c>
      <c r="I22" s="210">
        <v>0.51452171596056484</v>
      </c>
    </row>
    <row r="23" spans="2:9" x14ac:dyDescent="0.25">
      <c r="B23" s="176" t="s">
        <v>326</v>
      </c>
      <c r="C23" s="144">
        <v>0.42399999999999999</v>
      </c>
      <c r="D23" s="168"/>
      <c r="E23" s="176" t="s">
        <v>326</v>
      </c>
      <c r="F23" s="144">
        <v>0.115</v>
      </c>
      <c r="G23" s="168"/>
      <c r="H23" s="176" t="s">
        <v>328</v>
      </c>
      <c r="I23" s="210">
        <v>0.52050882658359299</v>
      </c>
    </row>
    <row r="24" spans="2:9" x14ac:dyDescent="0.25">
      <c r="B24" s="176" t="s">
        <v>325</v>
      </c>
      <c r="C24" s="144">
        <v>0.40500000000000003</v>
      </c>
      <c r="D24" s="168"/>
      <c r="E24" s="176" t="s">
        <v>325</v>
      </c>
      <c r="F24" s="144">
        <v>0.17599999999999999</v>
      </c>
      <c r="G24" s="168"/>
      <c r="H24" s="176" t="s">
        <v>336</v>
      </c>
      <c r="I24" s="210">
        <v>0.52170986199932678</v>
      </c>
    </row>
    <row r="25" spans="2:9" x14ac:dyDescent="0.25">
      <c r="B25" s="176" t="s">
        <v>296</v>
      </c>
      <c r="C25" s="144">
        <v>0.312</v>
      </c>
      <c r="D25" s="168"/>
      <c r="E25" s="176" t="s">
        <v>296</v>
      </c>
      <c r="F25" s="144">
        <v>8.8999999999999996E-2</v>
      </c>
      <c r="G25" s="168"/>
      <c r="H25" s="176" t="s">
        <v>332</v>
      </c>
      <c r="I25" s="210">
        <v>0.52287166454891998</v>
      </c>
    </row>
    <row r="26" spans="2:9" x14ac:dyDescent="0.25">
      <c r="B26" s="176" t="s">
        <v>328</v>
      </c>
      <c r="C26" s="144">
        <v>0.36499999999999999</v>
      </c>
      <c r="D26" s="168"/>
      <c r="E26" s="176" t="s">
        <v>328</v>
      </c>
      <c r="F26" s="144">
        <v>0.115</v>
      </c>
      <c r="G26" s="168"/>
      <c r="H26" s="176" t="s">
        <v>337</v>
      </c>
      <c r="I26" s="210">
        <v>0.52485052316890879</v>
      </c>
    </row>
    <row r="27" spans="2:9" x14ac:dyDescent="0.25">
      <c r="B27" s="176" t="s">
        <v>295</v>
      </c>
      <c r="C27" s="144">
        <v>0.34699999999999998</v>
      </c>
      <c r="D27" s="168"/>
      <c r="E27" s="176" t="s">
        <v>295</v>
      </c>
      <c r="F27" s="144">
        <v>7.0000000000000007E-2</v>
      </c>
      <c r="G27" s="168"/>
      <c r="H27" s="176" t="s">
        <v>334</v>
      </c>
      <c r="I27" s="210">
        <v>0.52800480769230773</v>
      </c>
    </row>
    <row r="28" spans="2:9" x14ac:dyDescent="0.25">
      <c r="B28" s="176" t="s">
        <v>313</v>
      </c>
      <c r="C28" s="144">
        <v>0.33700000000000002</v>
      </c>
      <c r="D28" s="168"/>
      <c r="E28" s="176" t="s">
        <v>313</v>
      </c>
      <c r="F28" s="144">
        <v>6.7000000000000004E-2</v>
      </c>
      <c r="G28" s="168"/>
      <c r="H28" s="176" t="s">
        <v>316</v>
      </c>
      <c r="I28" s="210">
        <v>0.52897407582689171</v>
      </c>
    </row>
    <row r="29" spans="2:9" x14ac:dyDescent="0.25">
      <c r="B29" s="176" t="s">
        <v>336</v>
      </c>
      <c r="C29" s="144">
        <v>0.44500000000000001</v>
      </c>
      <c r="D29" s="168"/>
      <c r="E29" s="176" t="s">
        <v>336</v>
      </c>
      <c r="F29" s="144">
        <v>0.16400000000000001</v>
      </c>
      <c r="G29" s="168"/>
      <c r="H29" s="176" t="s">
        <v>310</v>
      </c>
      <c r="I29" s="210">
        <v>0.52956705385427671</v>
      </c>
    </row>
    <row r="30" spans="2:9" x14ac:dyDescent="0.25">
      <c r="B30" s="176" t="s">
        <v>329</v>
      </c>
      <c r="C30" s="144">
        <v>0.43</v>
      </c>
      <c r="D30" s="168"/>
      <c r="E30" s="176" t="s">
        <v>329</v>
      </c>
      <c r="F30" s="144">
        <v>0.16400000000000001</v>
      </c>
      <c r="G30" s="168"/>
      <c r="H30" s="176" t="s">
        <v>321</v>
      </c>
      <c r="I30" s="210">
        <v>0.53066230580539653</v>
      </c>
    </row>
    <row r="31" spans="2:9" x14ac:dyDescent="0.25">
      <c r="B31" s="176" t="s">
        <v>323</v>
      </c>
      <c r="C31" s="144">
        <v>0.374</v>
      </c>
      <c r="D31" s="168"/>
      <c r="E31" s="176" t="s">
        <v>323</v>
      </c>
      <c r="F31" s="144">
        <v>6.4000000000000001E-2</v>
      </c>
      <c r="G31" s="168"/>
      <c r="H31" s="176" t="s">
        <v>335</v>
      </c>
      <c r="I31" s="210">
        <v>0.53397172822617422</v>
      </c>
    </row>
    <row r="32" spans="2:9" x14ac:dyDescent="0.25">
      <c r="B32" s="176" t="s">
        <v>304</v>
      </c>
      <c r="C32" s="144">
        <v>0.32900000000000001</v>
      </c>
      <c r="D32" s="168"/>
      <c r="E32" s="176" t="s">
        <v>304</v>
      </c>
      <c r="F32" s="144">
        <v>7.2999999999999995E-2</v>
      </c>
      <c r="G32" s="168"/>
      <c r="H32" s="176" t="s">
        <v>301</v>
      </c>
      <c r="I32" s="210">
        <v>0.53675819309123118</v>
      </c>
    </row>
    <row r="33" spans="2:9" x14ac:dyDescent="0.25">
      <c r="B33" s="176" t="s">
        <v>301</v>
      </c>
      <c r="C33" s="144">
        <v>0.36199999999999999</v>
      </c>
      <c r="D33" s="168"/>
      <c r="E33" s="176" t="s">
        <v>301</v>
      </c>
      <c r="F33" s="144">
        <v>0.10100000000000001</v>
      </c>
      <c r="G33" s="168"/>
      <c r="H33" s="168" t="s">
        <v>322</v>
      </c>
      <c r="I33" s="210">
        <v>0.53794266441821248</v>
      </c>
    </row>
    <row r="34" spans="2:9" x14ac:dyDescent="0.25">
      <c r="B34" s="176" t="s">
        <v>332</v>
      </c>
      <c r="C34" s="144">
        <v>0.40500000000000003</v>
      </c>
      <c r="D34" s="168"/>
      <c r="E34" s="176" t="s">
        <v>332</v>
      </c>
      <c r="F34" s="144">
        <v>7.1999999999999995E-2</v>
      </c>
      <c r="G34" s="168"/>
      <c r="H34" s="176" t="s">
        <v>324</v>
      </c>
      <c r="I34" s="210">
        <v>0.54094956674519823</v>
      </c>
    </row>
    <row r="35" spans="2:9" x14ac:dyDescent="0.25">
      <c r="B35" s="176" t="s">
        <v>308</v>
      </c>
      <c r="C35" s="144">
        <v>0.33900000000000002</v>
      </c>
      <c r="D35" s="168"/>
      <c r="E35" s="176" t="s">
        <v>308</v>
      </c>
      <c r="F35" s="144">
        <v>8.2000000000000003E-2</v>
      </c>
      <c r="G35" s="168"/>
      <c r="H35" s="176" t="s">
        <v>315</v>
      </c>
      <c r="I35" s="210">
        <v>0.54099981688335474</v>
      </c>
    </row>
    <row r="36" spans="2:9" x14ac:dyDescent="0.25">
      <c r="B36" s="176" t="s">
        <v>302</v>
      </c>
      <c r="C36" s="144">
        <v>0.32300000000000001</v>
      </c>
      <c r="D36" s="168"/>
      <c r="E36" s="176" t="s">
        <v>302</v>
      </c>
      <c r="F36" s="144">
        <v>0.13400000000000001</v>
      </c>
      <c r="G36" s="168"/>
      <c r="H36" s="176" t="s">
        <v>317</v>
      </c>
      <c r="I36" s="210">
        <v>0.54230027843221251</v>
      </c>
    </row>
    <row r="37" spans="2:9" x14ac:dyDescent="0.25">
      <c r="B37" s="176" t="s">
        <v>299</v>
      </c>
      <c r="C37" s="144">
        <v>0.38100000000000001</v>
      </c>
      <c r="D37" s="168"/>
      <c r="E37" s="176" t="s">
        <v>299</v>
      </c>
      <c r="F37" s="144">
        <v>5.6000000000000001E-2</v>
      </c>
      <c r="G37" s="168"/>
      <c r="H37" s="176" t="s">
        <v>302</v>
      </c>
      <c r="I37" s="210">
        <v>0.54281496062992129</v>
      </c>
    </row>
    <row r="38" spans="2:9" x14ac:dyDescent="0.25">
      <c r="B38" s="176" t="s">
        <v>309</v>
      </c>
      <c r="C38" s="144">
        <v>0.40699999999999997</v>
      </c>
      <c r="D38" s="168"/>
      <c r="E38" s="176" t="s">
        <v>309</v>
      </c>
      <c r="F38" s="144">
        <v>9.8000000000000004E-2</v>
      </c>
      <c r="G38" s="168"/>
      <c r="H38" s="176" t="s">
        <v>300</v>
      </c>
      <c r="I38" s="210">
        <v>0.54379068391241858</v>
      </c>
    </row>
    <row r="39" spans="2:9" x14ac:dyDescent="0.25">
      <c r="B39" s="176" t="s">
        <v>335</v>
      </c>
      <c r="C39" s="144">
        <v>0.41399999999999998</v>
      </c>
      <c r="D39" s="168"/>
      <c r="E39" s="176" t="s">
        <v>335</v>
      </c>
      <c r="F39" s="144">
        <v>5.1999999999999998E-2</v>
      </c>
      <c r="G39" s="168"/>
      <c r="H39" s="176" t="s">
        <v>319</v>
      </c>
      <c r="I39" s="210">
        <v>0.56013860198573995</v>
      </c>
    </row>
    <row r="40" spans="2:9" x14ac:dyDescent="0.25">
      <c r="B40" s="176" t="s">
        <v>297</v>
      </c>
      <c r="C40" s="144">
        <v>0.29899999999999999</v>
      </c>
      <c r="D40" s="168"/>
      <c r="E40" s="176" t="s">
        <v>297</v>
      </c>
      <c r="F40" s="144">
        <v>6.3E-2</v>
      </c>
      <c r="G40" s="168"/>
      <c r="H40" s="176" t="s">
        <v>323</v>
      </c>
      <c r="I40" s="210">
        <v>0.56238373638054739</v>
      </c>
    </row>
    <row r="41" spans="2:9" x14ac:dyDescent="0.25">
      <c r="B41" s="176" t="s">
        <v>298</v>
      </c>
      <c r="C41" s="144">
        <v>0.42399999999999999</v>
      </c>
      <c r="D41" s="168"/>
      <c r="E41" s="176" t="s">
        <v>298</v>
      </c>
      <c r="F41" s="144">
        <v>8.4000000000000005E-2</v>
      </c>
      <c r="G41" s="168"/>
      <c r="H41" s="176" t="s">
        <v>299</v>
      </c>
      <c r="I41" s="210">
        <v>0.56352201257861634</v>
      </c>
    </row>
    <row r="42" spans="2:9" x14ac:dyDescent="0.25">
      <c r="B42" s="176" t="s">
        <v>289</v>
      </c>
      <c r="C42" s="144">
        <v>0.28699999999999998</v>
      </c>
      <c r="D42" s="168"/>
      <c r="E42" s="176" t="s">
        <v>289</v>
      </c>
      <c r="F42" s="144">
        <v>4.2000000000000003E-2</v>
      </c>
      <c r="G42" s="168"/>
      <c r="H42" s="176" t="s">
        <v>307</v>
      </c>
      <c r="I42" s="210">
        <v>0.56527501656726309</v>
      </c>
    </row>
    <row r="43" spans="2:9" x14ac:dyDescent="0.25">
      <c r="B43" s="176" t="s">
        <v>306</v>
      </c>
      <c r="C43" s="144">
        <v>0.32600000000000001</v>
      </c>
      <c r="D43" s="168"/>
      <c r="E43" s="176" t="s">
        <v>306</v>
      </c>
      <c r="F43" s="144">
        <v>5.0999999999999997E-2</v>
      </c>
      <c r="G43" s="168"/>
      <c r="H43" s="176" t="s">
        <v>292</v>
      </c>
      <c r="I43" s="210">
        <v>0.57541478129713419</v>
      </c>
    </row>
    <row r="44" spans="2:9" x14ac:dyDescent="0.25">
      <c r="B44" s="176" t="s">
        <v>338</v>
      </c>
      <c r="C44" s="144">
        <v>0.50800000000000001</v>
      </c>
      <c r="D44" s="168"/>
      <c r="E44" s="176" t="s">
        <v>338</v>
      </c>
      <c r="F44" s="144">
        <v>4.8000000000000001E-2</v>
      </c>
      <c r="G44" s="168"/>
      <c r="H44" s="176" t="s">
        <v>290</v>
      </c>
      <c r="I44" s="210">
        <v>0.57568389057750757</v>
      </c>
    </row>
    <row r="45" spans="2:9" x14ac:dyDescent="0.25">
      <c r="B45" s="176" t="s">
        <v>315</v>
      </c>
      <c r="C45" s="144">
        <v>0.34399999999999997</v>
      </c>
      <c r="D45" s="168"/>
      <c r="E45" s="176" t="s">
        <v>315</v>
      </c>
      <c r="F45" s="144">
        <v>0.115</v>
      </c>
      <c r="G45" s="168"/>
      <c r="H45" s="176" t="s">
        <v>308</v>
      </c>
      <c r="I45" s="210">
        <v>0.57912441256492708</v>
      </c>
    </row>
    <row r="46" spans="2:9" x14ac:dyDescent="0.25">
      <c r="B46" s="176" t="s">
        <v>334</v>
      </c>
      <c r="C46" s="144">
        <v>0.42899999999999999</v>
      </c>
      <c r="D46" s="168"/>
      <c r="E46" s="176" t="s">
        <v>334</v>
      </c>
      <c r="F46" s="144">
        <v>4.2999999999999997E-2</v>
      </c>
      <c r="G46" s="168"/>
      <c r="H46" s="176" t="s">
        <v>312</v>
      </c>
      <c r="I46" s="210">
        <v>0.58170080142475511</v>
      </c>
    </row>
    <row r="47" spans="2:9" x14ac:dyDescent="0.25">
      <c r="B47" s="176" t="s">
        <v>305</v>
      </c>
      <c r="C47" s="144">
        <v>0.34200000000000003</v>
      </c>
      <c r="D47" s="168"/>
      <c r="E47" s="176" t="s">
        <v>305</v>
      </c>
      <c r="F47" s="144">
        <v>2.5999999999999999E-2</v>
      </c>
      <c r="G47" s="168"/>
      <c r="H47" s="176" t="s">
        <v>295</v>
      </c>
      <c r="I47" s="210">
        <v>0.58271393177053554</v>
      </c>
    </row>
    <row r="48" spans="2:9" x14ac:dyDescent="0.25">
      <c r="B48" s="176" t="s">
        <v>303</v>
      </c>
      <c r="C48" s="144">
        <v>0.30099999999999999</v>
      </c>
      <c r="D48" s="168"/>
      <c r="E48" s="176" t="s">
        <v>303</v>
      </c>
      <c r="F48" s="144">
        <v>5.2999999999999999E-2</v>
      </c>
      <c r="G48" s="168"/>
      <c r="H48" s="176" t="s">
        <v>313</v>
      </c>
      <c r="I48" s="210">
        <v>0.59564416686684285</v>
      </c>
    </row>
    <row r="49" spans="2:9" x14ac:dyDescent="0.25">
      <c r="B49" s="176" t="s">
        <v>321</v>
      </c>
      <c r="C49" s="144">
        <v>0.39</v>
      </c>
      <c r="D49" s="168"/>
      <c r="E49" s="176" t="s">
        <v>321</v>
      </c>
      <c r="F49" s="144">
        <v>7.9000000000000001E-2</v>
      </c>
      <c r="G49" s="168"/>
      <c r="H49" s="176" t="s">
        <v>304</v>
      </c>
      <c r="I49" s="210">
        <v>0.59782237403928262</v>
      </c>
    </row>
    <row r="50" spans="2:9" x14ac:dyDescent="0.25">
      <c r="B50" s="176" t="s">
        <v>292</v>
      </c>
      <c r="C50" s="144">
        <v>0.33</v>
      </c>
      <c r="D50" s="168"/>
      <c r="E50" s="176" t="s">
        <v>292</v>
      </c>
      <c r="F50" s="144">
        <v>9.4E-2</v>
      </c>
      <c r="G50" s="168"/>
      <c r="H50" s="176" t="s">
        <v>296</v>
      </c>
      <c r="I50" s="210">
        <v>0.59846808510638294</v>
      </c>
    </row>
    <row r="51" spans="2:9" x14ac:dyDescent="0.25">
      <c r="B51" s="176" t="s">
        <v>318</v>
      </c>
      <c r="C51" s="144">
        <v>0.41699999999999998</v>
      </c>
      <c r="D51" s="168"/>
      <c r="E51" s="176" t="s">
        <v>318</v>
      </c>
      <c r="F51" s="144">
        <v>0.106</v>
      </c>
      <c r="G51" s="168"/>
      <c r="H51" s="144" t="s">
        <v>311</v>
      </c>
      <c r="I51" s="210">
        <v>0.60182481751824812</v>
      </c>
    </row>
    <row r="52" spans="2:9" x14ac:dyDescent="0.25">
      <c r="B52" s="176" t="s">
        <v>317</v>
      </c>
      <c r="C52" s="144">
        <v>0.36499999999999999</v>
      </c>
      <c r="D52" s="168"/>
      <c r="E52" s="176" t="s">
        <v>317</v>
      </c>
      <c r="F52" s="144">
        <v>9.1999999999999998E-2</v>
      </c>
      <c r="G52" s="168"/>
      <c r="H52" s="176" t="s">
        <v>314</v>
      </c>
      <c r="I52" s="210">
        <v>0.60528771384136859</v>
      </c>
    </row>
    <row r="53" spans="2:9" x14ac:dyDescent="0.25">
      <c r="B53" s="176" t="s">
        <v>300</v>
      </c>
      <c r="C53" s="144">
        <v>0.35799999999999998</v>
      </c>
      <c r="D53" s="168"/>
      <c r="E53" s="176" t="s">
        <v>300</v>
      </c>
      <c r="F53" s="144">
        <v>9.9000000000000005E-2</v>
      </c>
      <c r="G53" s="168"/>
      <c r="H53" s="176" t="s">
        <v>306</v>
      </c>
      <c r="I53" s="210">
        <v>0.62287866190639218</v>
      </c>
    </row>
    <row r="54" spans="2:9" x14ac:dyDescent="0.25">
      <c r="B54" s="176" t="s">
        <v>327</v>
      </c>
      <c r="C54" s="144">
        <v>0.42299999999999999</v>
      </c>
      <c r="D54" s="168"/>
      <c r="E54" s="176" t="s">
        <v>327</v>
      </c>
      <c r="F54" s="144">
        <v>6.3E-2</v>
      </c>
      <c r="G54" s="168"/>
      <c r="H54" s="176" t="s">
        <v>305</v>
      </c>
      <c r="I54" s="210">
        <v>0.63230475150191157</v>
      </c>
    </row>
    <row r="55" spans="2:9" x14ac:dyDescent="0.25">
      <c r="B55" s="176" t="s">
        <v>290</v>
      </c>
      <c r="C55" s="144">
        <v>0.318</v>
      </c>
      <c r="D55" s="168"/>
      <c r="E55" s="176" t="s">
        <v>290</v>
      </c>
      <c r="F55" s="144">
        <v>0.106</v>
      </c>
      <c r="G55" s="168"/>
      <c r="H55" s="168" t="s">
        <v>294</v>
      </c>
      <c r="I55" s="210">
        <v>0.63787638668779711</v>
      </c>
    </row>
    <row r="56" spans="2:9" x14ac:dyDescent="0.25">
      <c r="B56" s="176" t="s">
        <v>319</v>
      </c>
      <c r="C56" s="144">
        <v>0.35599999999999998</v>
      </c>
      <c r="D56" s="168"/>
      <c r="E56" s="176" t="s">
        <v>319</v>
      </c>
      <c r="F56" s="144">
        <v>8.4000000000000005E-2</v>
      </c>
      <c r="G56" s="168"/>
      <c r="H56" s="176" t="s">
        <v>297</v>
      </c>
      <c r="I56" s="210">
        <v>0.63819121447028426</v>
      </c>
    </row>
    <row r="57" spans="2:9" x14ac:dyDescent="0.25">
      <c r="B57" s="176" t="s">
        <v>293</v>
      </c>
      <c r="C57" s="144">
        <v>0.28499999999999998</v>
      </c>
      <c r="D57" s="168"/>
      <c r="E57" s="176" t="s">
        <v>293</v>
      </c>
      <c r="F57" s="144">
        <v>1.4999999999999999E-2</v>
      </c>
      <c r="G57" s="168"/>
      <c r="H57" s="176" t="s">
        <v>291</v>
      </c>
      <c r="I57" s="210">
        <v>0.6397963512940178</v>
      </c>
    </row>
    <row r="58" spans="2:9" x14ac:dyDescent="0.25">
      <c r="B58" s="176" t="s">
        <v>312</v>
      </c>
      <c r="C58" s="144">
        <v>0.36799999999999999</v>
      </c>
      <c r="D58" s="168"/>
      <c r="E58" s="176" t="s">
        <v>312</v>
      </c>
      <c r="F58" s="144">
        <v>0.05</v>
      </c>
      <c r="G58" s="168"/>
      <c r="H58" s="176" t="s">
        <v>303</v>
      </c>
      <c r="I58" s="210">
        <v>0.64534151461327305</v>
      </c>
    </row>
    <row r="59" spans="2:9" x14ac:dyDescent="0.25">
      <c r="B59" s="176" t="s">
        <v>320</v>
      </c>
      <c r="C59" s="144">
        <v>0.38500000000000001</v>
      </c>
      <c r="D59" s="168"/>
      <c r="E59" s="176" t="s">
        <v>320</v>
      </c>
      <c r="F59" s="144">
        <v>0.122</v>
      </c>
      <c r="G59" s="168"/>
      <c r="H59" s="176" t="s">
        <v>289</v>
      </c>
      <c r="I59" s="210">
        <v>0.67077508274465247</v>
      </c>
    </row>
    <row r="60" spans="2:9" x14ac:dyDescent="0.25">
      <c r="B60" s="168" t="s">
        <v>294</v>
      </c>
      <c r="C60" s="144">
        <v>0.26500000000000001</v>
      </c>
      <c r="D60" s="168"/>
      <c r="E60" s="168" t="s">
        <v>294</v>
      </c>
      <c r="F60" s="144">
        <v>9.7000000000000003E-2</v>
      </c>
      <c r="G60" s="168"/>
      <c r="H60" s="176" t="s">
        <v>293</v>
      </c>
      <c r="I60" s="210">
        <v>0.69904223179276215</v>
      </c>
    </row>
    <row r="61" spans="2:9" x14ac:dyDescent="0.25">
      <c r="B61" s="168"/>
      <c r="C61" s="144"/>
      <c r="D61" s="168"/>
      <c r="E61" s="168"/>
      <c r="F61" s="144"/>
      <c r="G61" s="168"/>
      <c r="H61" s="168"/>
      <c r="I61" s="144"/>
    </row>
    <row r="62" spans="2:9" x14ac:dyDescent="0.25">
      <c r="B62" s="211" t="s">
        <v>340</v>
      </c>
      <c r="C62" s="97">
        <f>AVERAGE(C10:C60)</f>
        <v>0.37843137254901971</v>
      </c>
      <c r="D62" s="168"/>
      <c r="E62" s="211" t="s">
        <v>340</v>
      </c>
      <c r="F62" s="97">
        <f>AVERAGE(F10:F60)</f>
        <v>8.0803921568627465E-2</v>
      </c>
      <c r="G62" s="97"/>
      <c r="H62" s="211" t="s">
        <v>340</v>
      </c>
      <c r="I62" s="97">
        <f>AVERAGE(I10:I60)</f>
        <v>0.54308426759421091</v>
      </c>
    </row>
    <row r="63" spans="2:9" x14ac:dyDescent="0.25">
      <c r="B63" s="390" t="s">
        <v>584</v>
      </c>
      <c r="C63" s="390"/>
      <c r="D63" s="390"/>
      <c r="E63" s="390"/>
      <c r="F63" s="390"/>
      <c r="G63" s="390"/>
      <c r="H63" s="390"/>
      <c r="I63" s="390"/>
    </row>
    <row r="64" spans="2:9" x14ac:dyDescent="0.25">
      <c r="B64" s="390"/>
      <c r="C64" s="390"/>
      <c r="D64" s="390"/>
      <c r="E64" s="390"/>
      <c r="F64" s="390"/>
      <c r="G64" s="390"/>
      <c r="H64" s="390"/>
      <c r="I64" s="390"/>
    </row>
    <row r="65" spans="2:9" x14ac:dyDescent="0.25">
      <c r="B65" s="30"/>
      <c r="C65" s="30"/>
      <c r="D65" s="30"/>
      <c r="E65" s="30"/>
      <c r="F65" s="30"/>
      <c r="G65" s="30"/>
      <c r="H65" s="30"/>
      <c r="I65" s="30"/>
    </row>
    <row r="66" spans="2:9" x14ac:dyDescent="0.25">
      <c r="B66" s="57"/>
      <c r="C66" s="1"/>
      <c r="D66" s="1"/>
      <c r="E66" s="1"/>
      <c r="F66" s="1"/>
      <c r="G66" s="1"/>
      <c r="H66" s="1"/>
      <c r="I66" s="1"/>
    </row>
    <row r="67" spans="2:9" x14ac:dyDescent="0.25">
      <c r="B67" s="102" t="s">
        <v>520</v>
      </c>
      <c r="C67" s="168"/>
      <c r="D67" s="1"/>
      <c r="E67" s="102" t="s">
        <v>522</v>
      </c>
      <c r="F67" s="168"/>
      <c r="G67" s="1"/>
      <c r="H67" s="102" t="s">
        <v>523</v>
      </c>
      <c r="I67" s="168"/>
    </row>
    <row r="68" spans="2:9" x14ac:dyDescent="0.25">
      <c r="B68" s="102" t="s">
        <v>43</v>
      </c>
      <c r="C68" s="203">
        <v>0.26500000000000001</v>
      </c>
      <c r="D68" s="1"/>
      <c r="E68" s="205" t="s">
        <v>67</v>
      </c>
      <c r="F68" s="203">
        <v>1.4999999999999999E-2</v>
      </c>
      <c r="G68" s="23"/>
      <c r="H68" s="208" t="s">
        <v>39</v>
      </c>
      <c r="I68" s="207">
        <v>0.31556106633601982</v>
      </c>
    </row>
    <row r="69" spans="2:9" x14ac:dyDescent="0.25">
      <c r="B69" s="102" t="s">
        <v>67</v>
      </c>
      <c r="C69" s="203">
        <v>0.28499999999999998</v>
      </c>
      <c r="D69" s="1"/>
      <c r="E69" s="205" t="s">
        <v>89</v>
      </c>
      <c r="F69" s="203">
        <v>2.3E-2</v>
      </c>
      <c r="G69" s="23"/>
      <c r="H69" s="208" t="s">
        <v>103</v>
      </c>
      <c r="I69" s="207">
        <v>0.40337959029547815</v>
      </c>
    </row>
    <row r="70" spans="2:9" x14ac:dyDescent="0.25">
      <c r="B70" s="102" t="s">
        <v>71</v>
      </c>
      <c r="C70" s="203">
        <v>0.28699999999999998</v>
      </c>
      <c r="D70" s="1"/>
      <c r="E70" s="205" t="s">
        <v>87</v>
      </c>
      <c r="F70" s="203">
        <v>2.5999999999999999E-2</v>
      </c>
      <c r="G70" s="23"/>
      <c r="H70" s="208" t="s">
        <v>83</v>
      </c>
      <c r="I70" s="207">
        <v>0.405958850931677</v>
      </c>
    </row>
    <row r="71" spans="2:9" x14ac:dyDescent="0.25">
      <c r="B71" s="102" t="s">
        <v>41</v>
      </c>
      <c r="C71" s="203">
        <v>0.29899999999999999</v>
      </c>
      <c r="D71" s="1"/>
      <c r="E71" s="205" t="s">
        <v>65</v>
      </c>
      <c r="F71" s="203">
        <v>0.04</v>
      </c>
      <c r="G71" s="23"/>
      <c r="H71" s="208" t="s">
        <v>105</v>
      </c>
      <c r="I71" s="207">
        <v>0.41843178529140901</v>
      </c>
    </row>
    <row r="72" spans="2:9" x14ac:dyDescent="0.25">
      <c r="B72" s="102" t="s">
        <v>99</v>
      </c>
      <c r="C72" s="203">
        <v>0.3</v>
      </c>
      <c r="D72" s="1"/>
      <c r="E72" s="205" t="s">
        <v>63</v>
      </c>
      <c r="F72" s="203">
        <v>0.04</v>
      </c>
      <c r="G72" s="23"/>
      <c r="H72" s="102" t="s">
        <v>55</v>
      </c>
      <c r="I72" s="207">
        <v>0.43775450843513669</v>
      </c>
    </row>
    <row r="73" spans="2:9" x14ac:dyDescent="0.25">
      <c r="B73" s="102" t="s">
        <v>521</v>
      </c>
      <c r="C73" s="204">
        <v>0.37843137254901971</v>
      </c>
      <c r="D73" s="1"/>
      <c r="E73" s="205" t="s">
        <v>521</v>
      </c>
      <c r="F73" s="206">
        <v>8.0803921568627465E-2</v>
      </c>
      <c r="G73" s="23"/>
      <c r="H73" s="205" t="s">
        <v>521</v>
      </c>
      <c r="I73" s="206">
        <v>0.54308426759421091</v>
      </c>
    </row>
    <row r="74" spans="2:9" x14ac:dyDescent="0.25">
      <c r="B74" s="102" t="s">
        <v>109</v>
      </c>
      <c r="C74" s="203">
        <v>0.44500000000000001</v>
      </c>
      <c r="D74" s="1"/>
      <c r="E74" s="205" t="s">
        <v>75</v>
      </c>
      <c r="F74" s="207">
        <v>0.122</v>
      </c>
      <c r="G74" s="23"/>
      <c r="H74" s="205" t="s">
        <v>41</v>
      </c>
      <c r="I74" s="207">
        <v>0.63819121447028426</v>
      </c>
    </row>
    <row r="75" spans="2:9" x14ac:dyDescent="0.25">
      <c r="B75" s="102" t="s">
        <v>103</v>
      </c>
      <c r="C75" s="203">
        <v>0.48099999999999998</v>
      </c>
      <c r="D75" s="1"/>
      <c r="E75" s="205" t="s">
        <v>69</v>
      </c>
      <c r="F75" s="207">
        <v>0.13400000000000001</v>
      </c>
      <c r="G75" s="23"/>
      <c r="H75" s="205" t="s">
        <v>129</v>
      </c>
      <c r="I75" s="207">
        <v>0.6397963512940178</v>
      </c>
    </row>
    <row r="76" spans="2:9" x14ac:dyDescent="0.25">
      <c r="B76" s="102" t="s">
        <v>55</v>
      </c>
      <c r="C76" s="203">
        <v>0.48899999999999999</v>
      </c>
      <c r="D76" s="1"/>
      <c r="E76" s="205" t="s">
        <v>109</v>
      </c>
      <c r="F76" s="207">
        <v>0.16400000000000001</v>
      </c>
      <c r="G76" s="23"/>
      <c r="H76" s="205" t="s">
        <v>99</v>
      </c>
      <c r="I76" s="207">
        <v>0.64534151461327305</v>
      </c>
    </row>
    <row r="77" spans="2:9" x14ac:dyDescent="0.25">
      <c r="B77" s="102" t="s">
        <v>53</v>
      </c>
      <c r="C77" s="203">
        <v>0.50800000000000001</v>
      </c>
      <c r="D77" s="1"/>
      <c r="E77" s="205" t="s">
        <v>83</v>
      </c>
      <c r="F77" s="207">
        <v>0.16400000000000001</v>
      </c>
      <c r="G77" s="23"/>
      <c r="H77" s="205" t="s">
        <v>71</v>
      </c>
      <c r="I77" s="207">
        <v>0.67077508274465247</v>
      </c>
    </row>
    <row r="78" spans="2:9" x14ac:dyDescent="0.25">
      <c r="B78" s="102" t="s">
        <v>39</v>
      </c>
      <c r="C78" s="203">
        <v>0.59</v>
      </c>
      <c r="D78" s="1"/>
      <c r="E78" s="205" t="s">
        <v>105</v>
      </c>
      <c r="F78" s="207">
        <v>0.17599999999999999</v>
      </c>
      <c r="G78" s="23"/>
      <c r="H78" s="205" t="s">
        <v>67</v>
      </c>
      <c r="I78" s="207">
        <v>0.69904223179276215</v>
      </c>
    </row>
    <row r="81" spans="2:3" x14ac:dyDescent="0.25">
      <c r="B81" s="59" t="s">
        <v>742</v>
      </c>
      <c r="C81" s="1"/>
    </row>
    <row r="82" spans="2:3" x14ac:dyDescent="0.25">
      <c r="B82" s="1"/>
      <c r="C82" s="1"/>
    </row>
    <row r="83" spans="2:3" x14ac:dyDescent="0.25">
      <c r="B83" s="1" t="s">
        <v>884</v>
      </c>
      <c r="C83" s="1"/>
    </row>
    <row r="84" spans="2:3" x14ac:dyDescent="0.25">
      <c r="B84" s="56"/>
      <c r="C84" s="56"/>
    </row>
  </sheetData>
  <mergeCells count="5">
    <mergeCell ref="H8:I8"/>
    <mergeCell ref="E8:F8"/>
    <mergeCell ref="B8:C8"/>
    <mergeCell ref="B6:I7"/>
    <mergeCell ref="B63:I64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0" workbookViewId="0">
      <selection activeCell="C15" sqref="C15"/>
    </sheetView>
  </sheetViews>
  <sheetFormatPr defaultColWidth="8.85546875" defaultRowHeight="15" x14ac:dyDescent="0.25"/>
  <cols>
    <col min="3" max="3" width="12.42578125" customWidth="1"/>
    <col min="4" max="5" width="15.28515625" customWidth="1"/>
    <col min="6" max="6" width="14.140625" customWidth="1"/>
  </cols>
  <sheetData>
    <row r="1" spans="1:6" s="56" customFormat="1" ht="15.75" x14ac:dyDescent="0.25">
      <c r="A1" s="2" t="s">
        <v>585</v>
      </c>
    </row>
    <row r="2" spans="1:6" s="56" customFormat="1" x14ac:dyDescent="0.25"/>
    <row r="3" spans="1:6" s="56" customFormat="1" ht="18.75" x14ac:dyDescent="0.3">
      <c r="A3" s="27" t="s">
        <v>141</v>
      </c>
      <c r="B3" s="28" t="s">
        <v>142</v>
      </c>
    </row>
    <row r="4" spans="1:6" s="56" customFormat="1" x14ac:dyDescent="0.25"/>
    <row r="5" spans="1:6" s="56" customFormat="1" x14ac:dyDescent="0.25"/>
    <row r="6" spans="1:6" x14ac:dyDescent="0.25">
      <c r="A6" s="378" t="s">
        <v>585</v>
      </c>
      <c r="B6" s="378"/>
      <c r="C6" s="378"/>
      <c r="D6" s="378"/>
      <c r="E6" s="378"/>
      <c r="F6" s="378"/>
    </row>
    <row r="7" spans="1:6" x14ac:dyDescent="0.25">
      <c r="A7" s="378"/>
      <c r="B7" s="378"/>
      <c r="C7" s="378"/>
      <c r="D7" s="378"/>
      <c r="E7" s="378"/>
      <c r="F7" s="378"/>
    </row>
    <row r="8" spans="1:6" ht="30" x14ac:dyDescent="0.25">
      <c r="A8" s="275" t="s">
        <v>29</v>
      </c>
      <c r="B8" s="275" t="s">
        <v>341</v>
      </c>
      <c r="C8" s="275" t="s">
        <v>342</v>
      </c>
      <c r="D8" s="275" t="s">
        <v>343</v>
      </c>
      <c r="E8" s="275" t="s">
        <v>344</v>
      </c>
      <c r="F8" s="275" t="s">
        <v>876</v>
      </c>
    </row>
    <row r="9" spans="1:6" x14ac:dyDescent="0.25">
      <c r="A9" s="135">
        <v>1975</v>
      </c>
      <c r="B9" s="137">
        <v>0.19600000000000001</v>
      </c>
      <c r="C9" s="137">
        <v>8.4000000000000005E-2</v>
      </c>
      <c r="D9" s="137">
        <v>0.44299999999999995</v>
      </c>
      <c r="E9" s="137">
        <v>0.182</v>
      </c>
      <c r="F9" s="137">
        <v>9.5000000000000001E-2</v>
      </c>
    </row>
    <row r="10" spans="1:6" x14ac:dyDescent="0.25">
      <c r="A10" s="135">
        <v>1976</v>
      </c>
      <c r="B10" s="137">
        <v>0.19899999999999998</v>
      </c>
      <c r="C10" s="137">
        <v>0.10800000000000001</v>
      </c>
      <c r="D10" s="137">
        <v>0.41899999999999998</v>
      </c>
      <c r="E10" s="137">
        <v>0.20100000000000001</v>
      </c>
      <c r="F10" s="137">
        <v>7.2999999999999995E-2</v>
      </c>
    </row>
    <row r="11" spans="1:6" x14ac:dyDescent="0.25">
      <c r="A11" s="135">
        <v>1977</v>
      </c>
      <c r="B11" s="137">
        <v>0.21199999999999999</v>
      </c>
      <c r="C11" s="137">
        <v>0.248</v>
      </c>
      <c r="D11" s="137">
        <v>0.3</v>
      </c>
      <c r="E11" s="137">
        <v>0.157</v>
      </c>
      <c r="F11" s="137">
        <v>8.3000000000000004E-2</v>
      </c>
    </row>
    <row r="12" spans="1:6" x14ac:dyDescent="0.25">
      <c r="A12" s="135">
        <v>1978</v>
      </c>
      <c r="B12" s="137">
        <v>0.21100000000000002</v>
      </c>
      <c r="C12" s="137">
        <v>0.318</v>
      </c>
      <c r="D12" s="137">
        <v>0.25</v>
      </c>
      <c r="E12" s="137">
        <v>0.14599999999999999</v>
      </c>
      <c r="F12" s="137">
        <v>7.4999999999999997E-2</v>
      </c>
    </row>
    <row r="13" spans="1:6" x14ac:dyDescent="0.25">
      <c r="A13" s="135">
        <v>1979</v>
      </c>
      <c r="B13" s="137">
        <v>0.2</v>
      </c>
      <c r="C13" s="137">
        <v>0.41600000000000004</v>
      </c>
      <c r="D13" s="137">
        <v>0.215</v>
      </c>
      <c r="E13" s="137">
        <v>0.125</v>
      </c>
      <c r="F13" s="137">
        <v>4.4000000000000004E-2</v>
      </c>
    </row>
    <row r="14" spans="1:6" x14ac:dyDescent="0.25">
      <c r="A14" s="135">
        <v>1980</v>
      </c>
      <c r="B14" s="137">
        <v>0.20600000000000002</v>
      </c>
      <c r="C14" s="137">
        <v>0.39</v>
      </c>
      <c r="D14" s="137">
        <v>0.23699999999999999</v>
      </c>
      <c r="E14" s="137">
        <v>0.127</v>
      </c>
      <c r="F14" s="137">
        <v>3.9E-2</v>
      </c>
    </row>
    <row r="15" spans="1:6" x14ac:dyDescent="0.25">
      <c r="A15" s="135">
        <v>1981</v>
      </c>
      <c r="B15" s="137">
        <v>0.17499999999999999</v>
      </c>
      <c r="C15" s="137">
        <v>0.43200000000000005</v>
      </c>
      <c r="D15" s="137">
        <v>0.187</v>
      </c>
      <c r="E15" s="137">
        <v>0.113</v>
      </c>
      <c r="F15" s="137">
        <v>9.4E-2</v>
      </c>
    </row>
    <row r="16" spans="1:6" x14ac:dyDescent="0.25">
      <c r="A16" s="135">
        <v>1982</v>
      </c>
      <c r="B16" s="137">
        <v>0.16399999999999998</v>
      </c>
      <c r="C16" s="137">
        <v>0.38900000000000001</v>
      </c>
      <c r="D16" s="137">
        <v>0.22600000000000001</v>
      </c>
      <c r="E16" s="137">
        <v>0.14099999999999999</v>
      </c>
      <c r="F16" s="137">
        <v>7.4999999999999997E-2</v>
      </c>
    </row>
    <row r="17" spans="1:6" x14ac:dyDescent="0.25">
      <c r="A17" s="135">
        <v>1983</v>
      </c>
      <c r="B17" s="137">
        <v>0.16899999999999998</v>
      </c>
      <c r="C17" s="137">
        <v>0.39399999999999996</v>
      </c>
      <c r="D17" s="137">
        <v>0.22</v>
      </c>
      <c r="E17" s="137">
        <v>0.14300000000000002</v>
      </c>
      <c r="F17" s="137">
        <v>7.400000000000001E-2</v>
      </c>
    </row>
    <row r="18" spans="1:6" x14ac:dyDescent="0.25">
      <c r="A18" s="135">
        <v>1984</v>
      </c>
      <c r="B18" s="137">
        <v>0.14800000000000002</v>
      </c>
      <c r="C18" s="137">
        <v>0.34299999999999997</v>
      </c>
      <c r="D18" s="137">
        <v>0.23800000000000002</v>
      </c>
      <c r="E18" s="137">
        <v>0.16699999999999998</v>
      </c>
      <c r="F18" s="137">
        <v>0.10400000000000001</v>
      </c>
    </row>
    <row r="19" spans="1:6" x14ac:dyDescent="0.25">
      <c r="A19" s="135">
        <v>1985</v>
      </c>
      <c r="B19" s="137">
        <v>0.154</v>
      </c>
      <c r="C19" s="137">
        <v>0.23300000000000001</v>
      </c>
      <c r="D19" s="137">
        <v>0.35399999999999998</v>
      </c>
      <c r="E19" s="137">
        <v>0.20300000000000001</v>
      </c>
      <c r="F19" s="137">
        <v>5.5999999999999994E-2</v>
      </c>
    </row>
    <row r="20" spans="1:6" x14ac:dyDescent="0.25">
      <c r="A20" s="135">
        <v>1986</v>
      </c>
      <c r="B20" s="137">
        <v>0.14199999999999999</v>
      </c>
      <c r="C20" s="137">
        <v>0.20100000000000001</v>
      </c>
      <c r="D20" s="137">
        <v>0.38400000000000001</v>
      </c>
      <c r="E20" s="137">
        <v>0.20499999999999999</v>
      </c>
      <c r="F20" s="137">
        <v>6.8000000000000005E-2</v>
      </c>
    </row>
    <row r="21" spans="1:6" x14ac:dyDescent="0.25">
      <c r="A21" s="135">
        <v>1987</v>
      </c>
      <c r="B21" s="137">
        <v>0.158</v>
      </c>
      <c r="C21" s="137">
        <v>0.183</v>
      </c>
      <c r="D21" s="137">
        <v>0.38200000000000001</v>
      </c>
      <c r="E21" s="137">
        <v>0.217</v>
      </c>
      <c r="F21" s="137">
        <v>0.06</v>
      </c>
    </row>
    <row r="22" spans="1:6" x14ac:dyDescent="0.25">
      <c r="A22" s="135">
        <v>1988</v>
      </c>
      <c r="B22" s="137">
        <v>0.159</v>
      </c>
      <c r="C22" s="137">
        <v>0.20300000000000001</v>
      </c>
      <c r="D22" s="137">
        <v>0.34200000000000003</v>
      </c>
      <c r="E22" s="137">
        <v>0.22800000000000001</v>
      </c>
      <c r="F22" s="137">
        <v>6.8000000000000005E-2</v>
      </c>
    </row>
    <row r="23" spans="1:6" x14ac:dyDescent="0.25">
      <c r="A23" s="135">
        <v>1989</v>
      </c>
      <c r="B23" s="137">
        <v>0.157</v>
      </c>
      <c r="C23" s="137">
        <v>0.20699999999999999</v>
      </c>
      <c r="D23" s="137">
        <v>0.32700000000000001</v>
      </c>
      <c r="E23" s="137">
        <v>0.249</v>
      </c>
      <c r="F23" s="137">
        <v>6.0999999999999999E-2</v>
      </c>
    </row>
    <row r="24" spans="1:6" x14ac:dyDescent="0.25">
      <c r="A24" s="135">
        <v>1990</v>
      </c>
      <c r="B24" s="137">
        <v>0.151</v>
      </c>
      <c r="C24" s="137">
        <v>0.214</v>
      </c>
      <c r="D24" s="137">
        <v>0.31</v>
      </c>
      <c r="E24" s="137">
        <v>0.26300000000000001</v>
      </c>
      <c r="F24" s="137">
        <v>6.3E-2</v>
      </c>
    </row>
    <row r="25" spans="1:6" x14ac:dyDescent="0.25">
      <c r="A25" s="135">
        <v>1991</v>
      </c>
      <c r="B25" s="137">
        <v>0.13800000000000001</v>
      </c>
      <c r="C25" s="137">
        <v>0.20499999999999999</v>
      </c>
      <c r="D25" s="137">
        <v>0.308</v>
      </c>
      <c r="E25" s="137">
        <v>0.28600000000000003</v>
      </c>
      <c r="F25" s="137">
        <v>6.3E-2</v>
      </c>
    </row>
    <row r="26" spans="1:6" x14ac:dyDescent="0.25">
      <c r="A26" s="135">
        <v>1992</v>
      </c>
      <c r="B26" s="137">
        <v>0.12</v>
      </c>
      <c r="C26" s="137">
        <v>0.19500000000000001</v>
      </c>
      <c r="D26" s="137">
        <v>0.30599999999999999</v>
      </c>
      <c r="E26" s="137">
        <v>0.315</v>
      </c>
      <c r="F26" s="137">
        <v>6.4000000000000001E-2</v>
      </c>
    </row>
    <row r="27" spans="1:6" x14ac:dyDescent="0.25">
      <c r="A27" s="135">
        <v>1993</v>
      </c>
      <c r="B27" s="137">
        <v>0.11699999999999999</v>
      </c>
      <c r="C27" s="137">
        <v>0.19800000000000001</v>
      </c>
      <c r="D27" s="137">
        <v>0.30199999999999999</v>
      </c>
      <c r="E27" s="137">
        <v>0.316</v>
      </c>
      <c r="F27" s="137">
        <v>6.7000000000000004E-2</v>
      </c>
    </row>
    <row r="28" spans="1:6" x14ac:dyDescent="0.25">
      <c r="A28" s="135">
        <v>1994</v>
      </c>
      <c r="B28" s="137">
        <v>0.11699999999999999</v>
      </c>
      <c r="C28" s="137">
        <v>0.192</v>
      </c>
      <c r="D28" s="137">
        <v>0.29499999999999998</v>
      </c>
      <c r="E28" s="137">
        <v>0.32299999999999995</v>
      </c>
      <c r="F28" s="137">
        <v>7.2000000000000008E-2</v>
      </c>
    </row>
    <row r="29" spans="1:6" x14ac:dyDescent="0.25">
      <c r="A29" s="135">
        <v>1995</v>
      </c>
      <c r="B29" s="137">
        <v>0.11800000000000001</v>
      </c>
      <c r="C29" s="137">
        <v>0.187</v>
      </c>
      <c r="D29" s="137">
        <v>0.29499999999999998</v>
      </c>
      <c r="E29" s="137">
        <v>0.32500000000000001</v>
      </c>
      <c r="F29" s="137">
        <v>7.4999999999999997E-2</v>
      </c>
    </row>
    <row r="30" spans="1:6" x14ac:dyDescent="0.25">
      <c r="A30" s="135">
        <v>1996</v>
      </c>
      <c r="B30" s="137">
        <v>0.109</v>
      </c>
      <c r="C30" s="137">
        <v>0.17100000000000001</v>
      </c>
      <c r="D30" s="137">
        <v>0.29299999999999998</v>
      </c>
      <c r="E30" s="137">
        <v>0.36200000000000004</v>
      </c>
      <c r="F30" s="137">
        <v>6.5000000000000002E-2</v>
      </c>
    </row>
    <row r="31" spans="1:6" x14ac:dyDescent="0.25">
      <c r="A31" s="135">
        <v>1997</v>
      </c>
      <c r="B31" s="137">
        <v>0.106</v>
      </c>
      <c r="C31" s="137">
        <v>0.16</v>
      </c>
      <c r="D31" s="137">
        <v>0.28699999999999998</v>
      </c>
      <c r="E31" s="137">
        <v>0.36599999999999999</v>
      </c>
      <c r="F31" s="137">
        <v>8.1000000000000003E-2</v>
      </c>
    </row>
    <row r="32" spans="1:6" x14ac:dyDescent="0.25">
      <c r="A32" s="135">
        <v>1998</v>
      </c>
      <c r="B32" s="137">
        <v>0.11</v>
      </c>
      <c r="C32" s="137">
        <v>0.14800000000000002</v>
      </c>
      <c r="D32" s="137">
        <v>0.30399999999999999</v>
      </c>
      <c r="E32" s="137">
        <v>0.36200000000000004</v>
      </c>
      <c r="F32" s="137">
        <v>7.5999999999999998E-2</v>
      </c>
    </row>
    <row r="33" spans="1:6" x14ac:dyDescent="0.25">
      <c r="A33" s="135">
        <v>1999</v>
      </c>
      <c r="B33" s="137">
        <v>0.107</v>
      </c>
      <c r="C33" s="137">
        <v>0.14400000000000002</v>
      </c>
      <c r="D33" s="137">
        <v>0.313</v>
      </c>
      <c r="E33" s="137">
        <v>0.35700000000000004</v>
      </c>
      <c r="F33" s="137">
        <v>0.08</v>
      </c>
    </row>
    <row r="34" spans="1:6" x14ac:dyDescent="0.25">
      <c r="A34" s="135">
        <v>2000</v>
      </c>
      <c r="B34" s="137">
        <v>0.106</v>
      </c>
      <c r="C34" s="137">
        <v>0.13600000000000001</v>
      </c>
      <c r="D34" s="137">
        <v>0.32100000000000001</v>
      </c>
      <c r="E34" s="137">
        <v>0.35299999999999998</v>
      </c>
      <c r="F34" s="137">
        <v>8.4000000000000005E-2</v>
      </c>
    </row>
    <row r="35" spans="1:6" x14ac:dyDescent="0.25">
      <c r="A35" s="135">
        <v>2001</v>
      </c>
      <c r="B35" s="137">
        <v>0.10199999999999999</v>
      </c>
      <c r="C35" s="137">
        <v>0.13200000000000001</v>
      </c>
      <c r="D35" s="137">
        <v>0.317</v>
      </c>
      <c r="E35" s="137">
        <v>0.35200000000000004</v>
      </c>
      <c r="F35" s="137">
        <v>9.6000000000000002E-2</v>
      </c>
    </row>
    <row r="36" spans="1:6" x14ac:dyDescent="0.25">
      <c r="A36" s="135">
        <v>2002</v>
      </c>
      <c r="B36" s="137">
        <v>0.10099999999999999</v>
      </c>
      <c r="C36" s="137">
        <v>0.13900000000000001</v>
      </c>
      <c r="D36" s="137">
        <v>0.311</v>
      </c>
      <c r="E36" s="137">
        <v>0.33700000000000002</v>
      </c>
      <c r="F36" s="137">
        <v>0.11199999999999999</v>
      </c>
    </row>
    <row r="37" spans="1:6" x14ac:dyDescent="0.25">
      <c r="A37" s="135">
        <v>2003</v>
      </c>
      <c r="B37" s="137">
        <v>9.3000000000000013E-2</v>
      </c>
      <c r="C37" s="137">
        <v>0.14000000000000001</v>
      </c>
      <c r="D37" s="137">
        <v>0.315</v>
      </c>
      <c r="E37" s="137">
        <v>0.34100000000000003</v>
      </c>
      <c r="F37" s="137">
        <v>0.11</v>
      </c>
    </row>
    <row r="38" spans="1:6" x14ac:dyDescent="0.25">
      <c r="A38" s="135">
        <v>2004</v>
      </c>
      <c r="B38" s="137">
        <v>8.3000000000000004E-2</v>
      </c>
      <c r="C38" s="137">
        <v>0.14499999999999999</v>
      </c>
      <c r="D38" s="137">
        <v>0.311</v>
      </c>
      <c r="E38" s="137">
        <v>0.34499999999999997</v>
      </c>
      <c r="F38" s="137">
        <v>0.11599999999999999</v>
      </c>
    </row>
    <row r="39" spans="1:6" x14ac:dyDescent="0.25">
      <c r="A39" s="135">
        <v>2005</v>
      </c>
      <c r="B39" s="137">
        <v>7.5999999999999998E-2</v>
      </c>
      <c r="C39" s="137">
        <v>0.151</v>
      </c>
      <c r="D39" s="137">
        <v>0.30099999999999999</v>
      </c>
      <c r="E39" s="137">
        <v>0.34600000000000003</v>
      </c>
      <c r="F39" s="137">
        <v>0.126</v>
      </c>
    </row>
    <row r="40" spans="1:6" x14ac:dyDescent="0.25">
      <c r="A40" s="135">
        <v>2006</v>
      </c>
      <c r="B40" s="137">
        <v>7.400000000000001E-2</v>
      </c>
      <c r="C40" s="137">
        <v>0.158</v>
      </c>
      <c r="D40" s="137">
        <v>0.29899999999999999</v>
      </c>
      <c r="E40" s="137">
        <v>0.34299999999999997</v>
      </c>
      <c r="F40" s="137">
        <v>0.127</v>
      </c>
    </row>
    <row r="41" spans="1:6" x14ac:dyDescent="0.25">
      <c r="A41" s="135">
        <v>2007</v>
      </c>
      <c r="B41" s="137">
        <v>7.400000000000001E-2</v>
      </c>
      <c r="C41" s="137">
        <v>0.16200000000000001</v>
      </c>
      <c r="D41" s="137">
        <v>0.29399999999999998</v>
      </c>
      <c r="E41" s="137">
        <v>0.34600000000000003</v>
      </c>
      <c r="F41" s="137">
        <v>0.125</v>
      </c>
    </row>
    <row r="42" spans="1:6" x14ac:dyDescent="0.25">
      <c r="A42" s="135">
        <v>2008</v>
      </c>
      <c r="B42" s="137">
        <v>7.2000000000000008E-2</v>
      </c>
      <c r="C42" s="137">
        <v>0.16800000000000001</v>
      </c>
      <c r="D42" s="137">
        <v>0.29600000000000004</v>
      </c>
      <c r="E42" s="137">
        <v>0.33799999999999997</v>
      </c>
      <c r="F42" s="137">
        <v>0.127</v>
      </c>
    </row>
    <row r="43" spans="1:6" x14ac:dyDescent="0.25">
      <c r="A43" s="135">
        <v>2009</v>
      </c>
      <c r="B43" s="137">
        <v>6.5000000000000002E-2</v>
      </c>
      <c r="C43" s="137">
        <v>0.17800000000000002</v>
      </c>
      <c r="D43" s="137">
        <v>0.28999999999999998</v>
      </c>
      <c r="E43" s="137">
        <v>0.34700000000000003</v>
      </c>
      <c r="F43" s="137">
        <v>0.12</v>
      </c>
    </row>
    <row r="44" spans="1:6" x14ac:dyDescent="0.25">
      <c r="A44" s="135">
        <v>2010</v>
      </c>
      <c r="B44" s="137">
        <v>5.4000000000000006E-2</v>
      </c>
      <c r="C44" s="137">
        <v>0.18600000000000003</v>
      </c>
      <c r="D44" s="137">
        <v>0.28300000000000003</v>
      </c>
      <c r="E44" s="137">
        <v>0.35299999999999998</v>
      </c>
      <c r="F44" s="137">
        <v>0.124</v>
      </c>
    </row>
    <row r="45" spans="1:6" x14ac:dyDescent="0.25">
      <c r="A45" s="135">
        <v>2011</v>
      </c>
      <c r="B45" s="137">
        <v>4.9000000000000002E-2</v>
      </c>
      <c r="C45" s="137">
        <v>0.192</v>
      </c>
      <c r="D45" s="137">
        <v>0.28300000000000003</v>
      </c>
      <c r="E45" s="137">
        <v>0.35700000000000004</v>
      </c>
      <c r="F45" s="137">
        <v>0.11800000000000001</v>
      </c>
    </row>
    <row r="46" spans="1:6" x14ac:dyDescent="0.25">
      <c r="A46" s="212">
        <v>2012</v>
      </c>
      <c r="B46" s="137">
        <v>5.0999999999999997E-2</v>
      </c>
      <c r="C46" s="137">
        <v>0.20199999999999999</v>
      </c>
      <c r="D46" s="137">
        <v>0.22899999999999998</v>
      </c>
      <c r="E46" s="137">
        <v>0.41</v>
      </c>
      <c r="F46" s="137">
        <v>0.10800000000000001</v>
      </c>
    </row>
    <row r="49" spans="1:3" x14ac:dyDescent="0.25">
      <c r="A49" s="56" t="s">
        <v>742</v>
      </c>
      <c r="B49" s="56"/>
      <c r="C49" s="56"/>
    </row>
    <row r="50" spans="1:3" x14ac:dyDescent="0.25">
      <c r="A50" s="56"/>
      <c r="B50" s="56"/>
      <c r="C50" s="56"/>
    </row>
    <row r="51" spans="1:3" x14ac:dyDescent="0.25">
      <c r="A51" s="56" t="s">
        <v>753</v>
      </c>
      <c r="B51" s="56"/>
      <c r="C51" s="56"/>
    </row>
  </sheetData>
  <mergeCells count="1">
    <mergeCell ref="A6:F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A3" sqref="A3"/>
    </sheetView>
  </sheetViews>
  <sheetFormatPr defaultColWidth="8.85546875" defaultRowHeight="15" x14ac:dyDescent="0.25"/>
  <cols>
    <col min="2" max="2" width="21.85546875" bestFit="1" customWidth="1"/>
    <col min="3" max="3" width="16.42578125" customWidth="1"/>
    <col min="4" max="4" width="16.28515625" customWidth="1"/>
  </cols>
  <sheetData>
    <row r="1" spans="1:4" s="56" customFormat="1" ht="15.75" x14ac:dyDescent="0.25">
      <c r="A1" s="2" t="s">
        <v>587</v>
      </c>
    </row>
    <row r="2" spans="1:4" s="56" customFormat="1" ht="15.75" x14ac:dyDescent="0.25">
      <c r="A2" s="2"/>
    </row>
    <row r="3" spans="1:4" s="56" customFormat="1" ht="18.75" x14ac:dyDescent="0.3">
      <c r="A3" s="27" t="s">
        <v>141</v>
      </c>
      <c r="B3" s="28" t="s">
        <v>142</v>
      </c>
    </row>
    <row r="4" spans="1:4" s="56" customFormat="1" x14ac:dyDescent="0.25"/>
    <row r="5" spans="1:4" s="56" customFormat="1" x14ac:dyDescent="0.25"/>
    <row r="6" spans="1:4" x14ac:dyDescent="0.25">
      <c r="A6" s="390" t="s">
        <v>587</v>
      </c>
      <c r="B6" s="390"/>
      <c r="C6" s="390"/>
      <c r="D6" s="390"/>
    </row>
    <row r="7" spans="1:4" x14ac:dyDescent="0.25">
      <c r="A7" s="390"/>
      <c r="B7" s="390"/>
      <c r="C7" s="390"/>
      <c r="D7" s="390"/>
    </row>
    <row r="8" spans="1:4" ht="30" x14ac:dyDescent="0.25">
      <c r="A8" s="244" t="s">
        <v>224</v>
      </c>
      <c r="B8" s="244" t="s">
        <v>139</v>
      </c>
      <c r="C8" s="245" t="s">
        <v>395</v>
      </c>
      <c r="D8" s="245" t="s">
        <v>396</v>
      </c>
    </row>
    <row r="9" spans="1:4" x14ac:dyDescent="0.25">
      <c r="A9" s="213" t="s">
        <v>43</v>
      </c>
      <c r="B9" s="103" t="s">
        <v>345</v>
      </c>
      <c r="C9" s="144">
        <v>0.14199999999999999</v>
      </c>
      <c r="D9" s="144">
        <v>2.1999999999999999E-2</v>
      </c>
    </row>
    <row r="10" spans="1:4" x14ac:dyDescent="0.25">
      <c r="A10" s="213" t="s">
        <v>133</v>
      </c>
      <c r="B10" s="103" t="s">
        <v>346</v>
      </c>
      <c r="C10" s="144">
        <v>0.20200000000000001</v>
      </c>
      <c r="D10" s="144">
        <v>9.8000000000000004E-2</v>
      </c>
    </row>
    <row r="11" spans="1:4" x14ac:dyDescent="0.25">
      <c r="A11" s="213" t="s">
        <v>75</v>
      </c>
      <c r="B11" s="103" t="s">
        <v>347</v>
      </c>
      <c r="C11" s="144">
        <v>9.4E-2</v>
      </c>
      <c r="D11" s="144">
        <v>7.4999999999999997E-2</v>
      </c>
    </row>
    <row r="12" spans="1:4" x14ac:dyDescent="0.25">
      <c r="A12" s="213" t="s">
        <v>67</v>
      </c>
      <c r="B12" s="103" t="s">
        <v>348</v>
      </c>
      <c r="C12" s="144">
        <v>0.222</v>
      </c>
      <c r="D12" s="144">
        <v>5.2999999999999999E-2</v>
      </c>
    </row>
    <row r="13" spans="1:4" x14ac:dyDescent="0.25">
      <c r="A13" s="213" t="s">
        <v>93</v>
      </c>
      <c r="B13" s="103" t="s">
        <v>349</v>
      </c>
      <c r="C13" s="144">
        <v>0.156</v>
      </c>
      <c r="D13" s="144">
        <v>5.2999999999999999E-2</v>
      </c>
    </row>
    <row r="14" spans="1:4" x14ac:dyDescent="0.25">
      <c r="A14" s="213" t="s">
        <v>57</v>
      </c>
      <c r="B14" s="103" t="s">
        <v>350</v>
      </c>
      <c r="C14" s="144">
        <v>0.16400000000000001</v>
      </c>
      <c r="D14" s="144">
        <v>7.3999999999999996E-2</v>
      </c>
    </row>
    <row r="15" spans="1:4" x14ac:dyDescent="0.25">
      <c r="A15" s="213" t="s">
        <v>35</v>
      </c>
      <c r="B15" s="103" t="s">
        <v>351</v>
      </c>
      <c r="C15" s="144">
        <v>0.21099999999999999</v>
      </c>
      <c r="D15" s="144">
        <v>0.121</v>
      </c>
    </row>
    <row r="16" spans="1:4" x14ac:dyDescent="0.25">
      <c r="A16" s="213" t="s">
        <v>81</v>
      </c>
      <c r="B16" s="103" t="s">
        <v>352</v>
      </c>
      <c r="C16" s="144">
        <v>0.24299999999999999</v>
      </c>
      <c r="D16" s="144">
        <v>0.13900000000000001</v>
      </c>
    </row>
    <row r="17" spans="1:4" x14ac:dyDescent="0.25">
      <c r="A17" s="213" t="s">
        <v>125</v>
      </c>
      <c r="B17" s="103" t="s">
        <v>353</v>
      </c>
      <c r="C17" s="144">
        <v>0.19800000000000001</v>
      </c>
      <c r="D17" s="144">
        <v>6.8000000000000005E-2</v>
      </c>
    </row>
    <row r="18" spans="1:4" x14ac:dyDescent="0.25">
      <c r="A18" s="213" t="s">
        <v>37</v>
      </c>
      <c r="B18" s="103" t="s">
        <v>354</v>
      </c>
      <c r="C18" s="144">
        <v>0.18099999999999999</v>
      </c>
      <c r="D18" s="144">
        <v>0.14299999999999999</v>
      </c>
    </row>
    <row r="19" spans="1:4" x14ac:dyDescent="0.25">
      <c r="A19" s="213" t="s">
        <v>115</v>
      </c>
      <c r="B19" s="103" t="s">
        <v>355</v>
      </c>
      <c r="C19" s="144">
        <v>0.19800000000000001</v>
      </c>
      <c r="D19" s="144">
        <v>0.111</v>
      </c>
    </row>
    <row r="20" spans="1:4" x14ac:dyDescent="0.25">
      <c r="A20" s="213" t="s">
        <v>95</v>
      </c>
      <c r="B20" s="103" t="s">
        <v>356</v>
      </c>
      <c r="C20" s="144">
        <v>0.19500000000000001</v>
      </c>
      <c r="D20" s="144">
        <v>0.104</v>
      </c>
    </row>
    <row r="21" spans="1:4" x14ac:dyDescent="0.25">
      <c r="A21" s="213" t="s">
        <v>99</v>
      </c>
      <c r="B21" s="103" t="s">
        <v>357</v>
      </c>
      <c r="C21" s="144">
        <v>0.16300000000000001</v>
      </c>
      <c r="D21" s="144">
        <v>4.8000000000000001E-2</v>
      </c>
    </row>
    <row r="22" spans="1:4" x14ac:dyDescent="0.25">
      <c r="A22" s="213" t="s">
        <v>87</v>
      </c>
      <c r="B22" s="103" t="s">
        <v>358</v>
      </c>
      <c r="C22" s="144">
        <v>0.24299999999999999</v>
      </c>
      <c r="D22" s="144">
        <v>0.10100000000000001</v>
      </c>
    </row>
    <row r="23" spans="1:4" x14ac:dyDescent="0.25">
      <c r="A23" s="213" t="s">
        <v>119</v>
      </c>
      <c r="B23" s="103" t="s">
        <v>359</v>
      </c>
      <c r="C23" s="144">
        <v>0.19</v>
      </c>
      <c r="D23" s="144">
        <v>0.108</v>
      </c>
    </row>
    <row r="24" spans="1:4" x14ac:dyDescent="0.25">
      <c r="A24" s="213" t="s">
        <v>111</v>
      </c>
      <c r="B24" s="103" t="s">
        <v>360</v>
      </c>
      <c r="C24" s="144">
        <v>0.17699999999999999</v>
      </c>
      <c r="D24" s="144">
        <v>5.0999999999999997E-2</v>
      </c>
    </row>
    <row r="25" spans="1:4" x14ac:dyDescent="0.25">
      <c r="A25" s="213" t="s">
        <v>71</v>
      </c>
      <c r="B25" s="103" t="s">
        <v>361</v>
      </c>
      <c r="C25" s="144">
        <v>0.215</v>
      </c>
      <c r="D25" s="144">
        <v>7.3999999999999996E-2</v>
      </c>
    </row>
    <row r="26" spans="1:4" x14ac:dyDescent="0.25">
      <c r="A26" s="213" t="s">
        <v>61</v>
      </c>
      <c r="B26" s="103" t="s">
        <v>362</v>
      </c>
      <c r="C26" s="144">
        <v>0.18</v>
      </c>
      <c r="D26" s="144">
        <v>8.2000000000000003E-2</v>
      </c>
    </row>
    <row r="27" spans="1:4" x14ac:dyDescent="0.25">
      <c r="A27" s="213" t="s">
        <v>117</v>
      </c>
      <c r="B27" s="103" t="s">
        <v>363</v>
      </c>
      <c r="C27" s="144">
        <v>0.23300000000000001</v>
      </c>
      <c r="D27" s="144">
        <v>8.1000000000000003E-2</v>
      </c>
    </row>
    <row r="28" spans="1:4" x14ac:dyDescent="0.25">
      <c r="A28" s="213" t="s">
        <v>41</v>
      </c>
      <c r="B28" s="103" t="s">
        <v>364</v>
      </c>
      <c r="C28" s="144">
        <v>0.20599999999999999</v>
      </c>
      <c r="D28" s="144">
        <v>7.9000000000000001E-2</v>
      </c>
    </row>
    <row r="29" spans="1:4" x14ac:dyDescent="0.25">
      <c r="A29" s="213" t="s">
        <v>85</v>
      </c>
      <c r="B29" s="103" t="s">
        <v>365</v>
      </c>
      <c r="C29" s="144">
        <v>0.23100000000000001</v>
      </c>
      <c r="D29" s="144">
        <v>8.2000000000000003E-2</v>
      </c>
    </row>
    <row r="30" spans="1:4" x14ac:dyDescent="0.25">
      <c r="A30" s="213" t="s">
        <v>51</v>
      </c>
      <c r="B30" s="103" t="s">
        <v>366</v>
      </c>
      <c r="C30" s="144">
        <v>0.124</v>
      </c>
      <c r="D30" s="144">
        <v>6.8000000000000005E-2</v>
      </c>
    </row>
    <row r="31" spans="1:4" x14ac:dyDescent="0.25">
      <c r="A31" s="213" t="s">
        <v>53</v>
      </c>
      <c r="B31" s="103" t="s">
        <v>367</v>
      </c>
      <c r="C31" s="144">
        <v>9.4E-2</v>
      </c>
      <c r="D31" s="144">
        <v>0.1</v>
      </c>
    </row>
    <row r="32" spans="1:4" x14ac:dyDescent="0.25">
      <c r="A32" s="213" t="s">
        <v>107</v>
      </c>
      <c r="B32" s="103" t="s">
        <v>368</v>
      </c>
      <c r="C32" s="144">
        <v>0.155</v>
      </c>
      <c r="D32" s="144">
        <v>1.9E-2</v>
      </c>
    </row>
    <row r="33" spans="1:4" x14ac:dyDescent="0.25">
      <c r="A33" s="213" t="s">
        <v>69</v>
      </c>
      <c r="B33" s="103" t="s">
        <v>369</v>
      </c>
      <c r="C33" s="144">
        <v>0.124</v>
      </c>
      <c r="D33" s="144">
        <v>0.09</v>
      </c>
    </row>
    <row r="34" spans="1:4" x14ac:dyDescent="0.25">
      <c r="A34" s="213" t="s">
        <v>135</v>
      </c>
      <c r="B34" s="103" t="s">
        <v>370</v>
      </c>
      <c r="C34" s="144">
        <v>0.245</v>
      </c>
      <c r="D34" s="144">
        <v>0.21299999999999999</v>
      </c>
    </row>
    <row r="35" spans="1:4" x14ac:dyDescent="0.25">
      <c r="A35" s="213" t="s">
        <v>121</v>
      </c>
      <c r="B35" s="103" t="s">
        <v>371</v>
      </c>
      <c r="C35" s="144">
        <v>0.214</v>
      </c>
      <c r="D35" s="144">
        <v>0.13600000000000001</v>
      </c>
    </row>
    <row r="36" spans="1:4" x14ac:dyDescent="0.25">
      <c r="A36" s="213" t="s">
        <v>47</v>
      </c>
      <c r="B36" s="103" t="s">
        <v>372</v>
      </c>
      <c r="C36" s="144">
        <v>0.107</v>
      </c>
      <c r="D36" s="144">
        <v>4.9000000000000002E-2</v>
      </c>
    </row>
    <row r="37" spans="1:4" x14ac:dyDescent="0.25">
      <c r="A37" s="213" t="s">
        <v>113</v>
      </c>
      <c r="B37" s="103" t="s">
        <v>373</v>
      </c>
      <c r="C37" s="144">
        <v>0.153</v>
      </c>
      <c r="D37" s="144">
        <v>7.0999999999999994E-2</v>
      </c>
    </row>
    <row r="38" spans="1:4" x14ac:dyDescent="0.25">
      <c r="A38" s="213" t="s">
        <v>109</v>
      </c>
      <c r="B38" s="103" t="s">
        <v>374</v>
      </c>
      <c r="C38" s="144">
        <v>0.28399999999999997</v>
      </c>
      <c r="D38" s="144">
        <v>0.17199999999999999</v>
      </c>
    </row>
    <row r="39" spans="1:4" x14ac:dyDescent="0.25">
      <c r="A39" s="213" t="s">
        <v>83</v>
      </c>
      <c r="B39" s="103" t="s">
        <v>375</v>
      </c>
      <c r="C39" s="144">
        <v>0.214</v>
      </c>
      <c r="D39" s="144">
        <v>0.13600000000000001</v>
      </c>
    </row>
    <row r="40" spans="1:4" x14ac:dyDescent="0.25">
      <c r="A40" s="213" t="s">
        <v>73</v>
      </c>
      <c r="B40" s="103" t="s">
        <v>586</v>
      </c>
      <c r="C40" s="144">
        <v>0.224</v>
      </c>
      <c r="D40" s="144">
        <v>0.108</v>
      </c>
    </row>
    <row r="41" spans="1:4" x14ac:dyDescent="0.25">
      <c r="A41" s="213" t="s">
        <v>123</v>
      </c>
      <c r="B41" s="103" t="s">
        <v>377</v>
      </c>
      <c r="C41" s="144">
        <v>0.25</v>
      </c>
      <c r="D41" s="144">
        <v>0.189</v>
      </c>
    </row>
    <row r="42" spans="1:4" x14ac:dyDescent="0.25">
      <c r="A42" s="213" t="s">
        <v>131</v>
      </c>
      <c r="B42" s="103" t="s">
        <v>378</v>
      </c>
      <c r="C42" s="144">
        <v>0.193</v>
      </c>
      <c r="D42" s="144">
        <v>9.0999999999999998E-2</v>
      </c>
    </row>
    <row r="43" spans="1:4" x14ac:dyDescent="0.25">
      <c r="A43" s="213" t="s">
        <v>91</v>
      </c>
      <c r="B43" s="103" t="s">
        <v>379</v>
      </c>
      <c r="C43" s="144">
        <v>0.186</v>
      </c>
      <c r="D43" s="144">
        <v>8.5000000000000006E-2</v>
      </c>
    </row>
    <row r="44" spans="1:4" x14ac:dyDescent="0.25">
      <c r="A44" s="213" t="s">
        <v>105</v>
      </c>
      <c r="B44" s="103" t="s">
        <v>380</v>
      </c>
      <c r="C44" s="144">
        <v>0.19900000000000001</v>
      </c>
      <c r="D44" s="144">
        <v>0.115</v>
      </c>
    </row>
    <row r="45" spans="1:4" x14ac:dyDescent="0.25">
      <c r="A45" s="213" t="s">
        <v>59</v>
      </c>
      <c r="B45" s="103" t="s">
        <v>381</v>
      </c>
      <c r="C45" s="144">
        <v>0.22</v>
      </c>
      <c r="D45" s="144">
        <v>0.125</v>
      </c>
    </row>
    <row r="46" spans="1:4" x14ac:dyDescent="0.25">
      <c r="A46" s="213" t="s">
        <v>89</v>
      </c>
      <c r="B46" s="103" t="s">
        <v>382</v>
      </c>
      <c r="C46" s="144">
        <v>0.17100000000000001</v>
      </c>
      <c r="D46" s="144">
        <v>4.7E-2</v>
      </c>
    </row>
    <row r="47" spans="1:4" x14ac:dyDescent="0.25">
      <c r="A47" s="213" t="s">
        <v>79</v>
      </c>
      <c r="B47" s="103" t="s">
        <v>383</v>
      </c>
      <c r="C47" s="144">
        <v>0.11600000000000001</v>
      </c>
      <c r="D47" s="144">
        <v>5.3999999999999999E-2</v>
      </c>
    </row>
    <row r="48" spans="1:4" x14ac:dyDescent="0.25">
      <c r="A48" s="213" t="s">
        <v>39</v>
      </c>
      <c r="B48" s="103" t="s">
        <v>384</v>
      </c>
      <c r="C48" s="144">
        <v>0.223</v>
      </c>
      <c r="D48" s="144">
        <v>0.107</v>
      </c>
    </row>
    <row r="49" spans="1:4" x14ac:dyDescent="0.25">
      <c r="A49" s="213" t="s">
        <v>103</v>
      </c>
      <c r="B49" s="103" t="s">
        <v>385</v>
      </c>
      <c r="C49" s="144">
        <v>0.222</v>
      </c>
      <c r="D49" s="144">
        <v>0.14699999999999999</v>
      </c>
    </row>
    <row r="50" spans="1:4" x14ac:dyDescent="0.25">
      <c r="A50" s="213" t="s">
        <v>101</v>
      </c>
      <c r="B50" s="103" t="s">
        <v>386</v>
      </c>
      <c r="C50" s="144">
        <v>0.192</v>
      </c>
      <c r="D50" s="144">
        <v>7.5999999999999998E-2</v>
      </c>
    </row>
    <row r="51" spans="1:4" x14ac:dyDescent="0.25">
      <c r="A51" s="213" t="s">
        <v>77</v>
      </c>
      <c r="B51" s="103" t="s">
        <v>387</v>
      </c>
      <c r="C51" s="144">
        <v>0.11800000000000001</v>
      </c>
      <c r="D51" s="144">
        <v>0.06</v>
      </c>
    </row>
    <row r="52" spans="1:4" x14ac:dyDescent="0.25">
      <c r="A52" s="213" t="s">
        <v>97</v>
      </c>
      <c r="B52" s="103" t="s">
        <v>307</v>
      </c>
      <c r="C52" s="144">
        <v>0.22</v>
      </c>
      <c r="D52" s="144">
        <v>0.10199999999999999</v>
      </c>
    </row>
    <row r="53" spans="1:4" x14ac:dyDescent="0.25">
      <c r="A53" s="213" t="s">
        <v>49</v>
      </c>
      <c r="B53" s="103" t="s">
        <v>388</v>
      </c>
      <c r="C53" s="144">
        <v>0.191</v>
      </c>
      <c r="D53" s="144">
        <v>9.2999999999999999E-2</v>
      </c>
    </row>
    <row r="54" spans="1:4" x14ac:dyDescent="0.25">
      <c r="A54" s="213" t="s">
        <v>45</v>
      </c>
      <c r="B54" s="103" t="s">
        <v>389</v>
      </c>
      <c r="C54" s="144">
        <v>0.16800000000000001</v>
      </c>
      <c r="D54" s="144">
        <v>0.05</v>
      </c>
    </row>
    <row r="55" spans="1:4" x14ac:dyDescent="0.25">
      <c r="A55" s="213" t="s">
        <v>63</v>
      </c>
      <c r="B55" s="103" t="s">
        <v>390</v>
      </c>
      <c r="C55" s="144">
        <v>0.26100000000000001</v>
      </c>
      <c r="D55" s="144">
        <v>0.156</v>
      </c>
    </row>
    <row r="56" spans="1:4" x14ac:dyDescent="0.25">
      <c r="A56" s="103" t="s">
        <v>55</v>
      </c>
      <c r="B56" s="103" t="s">
        <v>391</v>
      </c>
      <c r="C56" s="144">
        <v>0.22</v>
      </c>
      <c r="D56" s="144">
        <v>0.13900000000000001</v>
      </c>
    </row>
    <row r="57" spans="1:4" x14ac:dyDescent="0.25">
      <c r="A57" s="213" t="s">
        <v>129</v>
      </c>
      <c r="B57" s="103" t="s">
        <v>392</v>
      </c>
      <c r="C57" s="144">
        <v>0.19600000000000001</v>
      </c>
      <c r="D57" s="144">
        <v>0.14799999999999999</v>
      </c>
    </row>
    <row r="58" spans="1:4" x14ac:dyDescent="0.25">
      <c r="A58" s="213" t="s">
        <v>127</v>
      </c>
      <c r="B58" s="103" t="s">
        <v>393</v>
      </c>
      <c r="C58" s="144">
        <v>0.20200000000000001</v>
      </c>
      <c r="D58" s="144">
        <v>8.8999999999999996E-2</v>
      </c>
    </row>
    <row r="59" spans="1:4" x14ac:dyDescent="0.25">
      <c r="A59" s="213" t="s">
        <v>65</v>
      </c>
      <c r="B59" s="103" t="s">
        <v>394</v>
      </c>
      <c r="C59" s="144">
        <v>0.125</v>
      </c>
      <c r="D59" s="144">
        <v>6.4000000000000001E-2</v>
      </c>
    </row>
    <row r="61" spans="1:4" x14ac:dyDescent="0.25">
      <c r="A61" s="57" t="s">
        <v>821</v>
      </c>
      <c r="B61" s="56"/>
      <c r="C61" s="56"/>
    </row>
    <row r="62" spans="1:4" x14ac:dyDescent="0.25">
      <c r="A62" s="56"/>
      <c r="B62" s="56"/>
      <c r="C62" s="56"/>
    </row>
    <row r="63" spans="1:4" x14ac:dyDescent="0.25">
      <c r="A63" s="56"/>
      <c r="B63" s="56"/>
      <c r="C63" s="56"/>
    </row>
    <row r="64" spans="1:4" x14ac:dyDescent="0.25">
      <c r="A64" s="59" t="s">
        <v>742</v>
      </c>
      <c r="B64" s="56"/>
      <c r="C64" s="56"/>
    </row>
    <row r="65" spans="1:3" x14ac:dyDescent="0.25">
      <c r="A65" s="59"/>
      <c r="B65" s="56"/>
      <c r="C65" s="56"/>
    </row>
    <row r="66" spans="1:3" x14ac:dyDescent="0.25">
      <c r="A66" s="56" t="s">
        <v>753</v>
      </c>
      <c r="B66" s="56"/>
      <c r="C66" s="56"/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9" workbookViewId="0"/>
  </sheetViews>
  <sheetFormatPr defaultColWidth="8.85546875" defaultRowHeight="15" x14ac:dyDescent="0.25"/>
  <cols>
    <col min="2" max="2" width="21.85546875" bestFit="1" customWidth="1"/>
    <col min="3" max="3" width="13.7109375" customWidth="1"/>
    <col min="4" max="4" width="13.28515625" customWidth="1"/>
  </cols>
  <sheetData>
    <row r="1" spans="1:4" s="56" customFormat="1" ht="15.75" x14ac:dyDescent="0.25">
      <c r="A1" s="2" t="s">
        <v>588</v>
      </c>
    </row>
    <row r="2" spans="1:4" s="56" customFormat="1" x14ac:dyDescent="0.25">
      <c r="A2" s="57"/>
    </row>
    <row r="3" spans="1:4" s="56" customFormat="1" ht="18.75" x14ac:dyDescent="0.3">
      <c r="A3" s="27" t="s">
        <v>141</v>
      </c>
      <c r="B3" s="28" t="s">
        <v>142</v>
      </c>
    </row>
    <row r="4" spans="1:4" s="56" customFormat="1" x14ac:dyDescent="0.25"/>
    <row r="5" spans="1:4" s="56" customFormat="1" x14ac:dyDescent="0.25"/>
    <row r="6" spans="1:4" x14ac:dyDescent="0.25">
      <c r="A6" s="390" t="s">
        <v>588</v>
      </c>
      <c r="B6" s="390"/>
      <c r="C6" s="390"/>
      <c r="D6" s="390"/>
    </row>
    <row r="7" spans="1:4" x14ac:dyDescent="0.25">
      <c r="A7" s="390"/>
      <c r="B7" s="390"/>
      <c r="C7" s="390"/>
      <c r="D7" s="390"/>
    </row>
    <row r="8" spans="1:4" ht="45" x14ac:dyDescent="0.25">
      <c r="A8" s="244" t="s">
        <v>224</v>
      </c>
      <c r="B8" s="244" t="s">
        <v>139</v>
      </c>
      <c r="C8" s="245" t="s">
        <v>397</v>
      </c>
      <c r="D8" s="245" t="s">
        <v>398</v>
      </c>
    </row>
    <row r="9" spans="1:4" x14ac:dyDescent="0.25">
      <c r="A9" s="213" t="s">
        <v>43</v>
      </c>
      <c r="B9" s="103" t="s">
        <v>345</v>
      </c>
      <c r="C9" s="144">
        <v>0.23699999999999999</v>
      </c>
      <c r="D9" s="144">
        <v>0.159</v>
      </c>
    </row>
    <row r="10" spans="1:4" x14ac:dyDescent="0.25">
      <c r="A10" s="213" t="s">
        <v>133</v>
      </c>
      <c r="B10" s="103" t="s">
        <v>346</v>
      </c>
      <c r="C10" s="144">
        <v>0.191</v>
      </c>
      <c r="D10" s="144">
        <v>6.0999999999999999E-2</v>
      </c>
    </row>
    <row r="11" spans="1:4" x14ac:dyDescent="0.25">
      <c r="A11" s="213" t="s">
        <v>75</v>
      </c>
      <c r="B11" s="103" t="s">
        <v>347</v>
      </c>
      <c r="C11" s="144">
        <v>0.11700000000000001</v>
      </c>
      <c r="D11" s="144">
        <v>0.04</v>
      </c>
    </row>
    <row r="12" spans="1:4" x14ac:dyDescent="0.25">
      <c r="A12" s="213" t="s">
        <v>67</v>
      </c>
      <c r="B12" s="103" t="s">
        <v>348</v>
      </c>
      <c r="C12" s="144">
        <v>0.23200000000000001</v>
      </c>
      <c r="D12" s="144">
        <v>0.11700000000000001</v>
      </c>
    </row>
    <row r="13" spans="1:4" x14ac:dyDescent="0.25">
      <c r="A13" s="213" t="s">
        <v>93</v>
      </c>
      <c r="B13" s="103" t="s">
        <v>349</v>
      </c>
      <c r="C13" s="144">
        <v>0.182</v>
      </c>
      <c r="D13" s="144">
        <v>0.11</v>
      </c>
    </row>
    <row r="14" spans="1:4" x14ac:dyDescent="0.25">
      <c r="A14" s="213" t="s">
        <v>57</v>
      </c>
      <c r="B14" s="103" t="s">
        <v>350</v>
      </c>
      <c r="C14" s="144">
        <v>0.18099999999999999</v>
      </c>
      <c r="D14" s="144">
        <v>6.6000000000000003E-2</v>
      </c>
    </row>
    <row r="15" spans="1:4" x14ac:dyDescent="0.25">
      <c r="A15" s="213" t="s">
        <v>35</v>
      </c>
      <c r="B15" s="103" t="s">
        <v>351</v>
      </c>
      <c r="C15" s="144">
        <v>0.23100000000000001</v>
      </c>
      <c r="D15" s="144">
        <v>0.105</v>
      </c>
    </row>
    <row r="16" spans="1:4" x14ac:dyDescent="0.25">
      <c r="A16" s="213" t="s">
        <v>81</v>
      </c>
      <c r="B16" s="103" t="s">
        <v>352</v>
      </c>
      <c r="C16" s="144">
        <v>0.315</v>
      </c>
      <c r="D16" s="144">
        <v>0.17100000000000001</v>
      </c>
    </row>
    <row r="17" spans="1:4" x14ac:dyDescent="0.25">
      <c r="A17" s="213" t="s">
        <v>125</v>
      </c>
      <c r="B17" s="103" t="s">
        <v>353</v>
      </c>
      <c r="C17" s="144">
        <v>0.29099999999999998</v>
      </c>
      <c r="D17" s="144">
        <v>0.16700000000000001</v>
      </c>
    </row>
    <row r="18" spans="1:4" x14ac:dyDescent="0.25">
      <c r="A18" s="213" t="s">
        <v>37</v>
      </c>
      <c r="B18" s="103" t="s">
        <v>354</v>
      </c>
      <c r="C18" s="144">
        <v>0.17499999999999999</v>
      </c>
      <c r="D18" s="144">
        <v>5.8999999999999997E-2</v>
      </c>
    </row>
    <row r="19" spans="1:4" x14ac:dyDescent="0.25">
      <c r="A19" s="213" t="s">
        <v>115</v>
      </c>
      <c r="B19" s="103" t="s">
        <v>355</v>
      </c>
      <c r="C19" s="144">
        <v>0.26200000000000001</v>
      </c>
      <c r="D19" s="144">
        <v>0.13100000000000001</v>
      </c>
    </row>
    <row r="20" spans="1:4" x14ac:dyDescent="0.25">
      <c r="A20" s="213" t="s">
        <v>95</v>
      </c>
      <c r="B20" s="103" t="s">
        <v>356</v>
      </c>
      <c r="C20" s="144">
        <v>0.22</v>
      </c>
      <c r="D20" s="144">
        <v>8.7999999999999995E-2</v>
      </c>
    </row>
    <row r="21" spans="1:4" x14ac:dyDescent="0.25">
      <c r="A21" s="213" t="s">
        <v>99</v>
      </c>
      <c r="B21" s="103" t="s">
        <v>357</v>
      </c>
      <c r="C21" s="144">
        <v>0.2233</v>
      </c>
      <c r="D21" s="144">
        <v>0.112</v>
      </c>
    </row>
    <row r="22" spans="1:4" x14ac:dyDescent="0.25">
      <c r="A22" s="213" t="s">
        <v>87</v>
      </c>
      <c r="B22" s="103" t="s">
        <v>358</v>
      </c>
      <c r="C22" s="144">
        <v>0.25600000000000001</v>
      </c>
      <c r="D22" s="144">
        <v>0.127</v>
      </c>
    </row>
    <row r="23" spans="1:4" x14ac:dyDescent="0.25">
      <c r="A23" s="213" t="s">
        <v>119</v>
      </c>
      <c r="B23" s="103" t="s">
        <v>359</v>
      </c>
      <c r="C23" s="144">
        <v>0.29499999999999998</v>
      </c>
      <c r="D23" s="144">
        <v>0.17100000000000001</v>
      </c>
    </row>
    <row r="24" spans="1:4" x14ac:dyDescent="0.25">
      <c r="A24" s="213" t="s">
        <v>111</v>
      </c>
      <c r="B24" s="103" t="s">
        <v>360</v>
      </c>
      <c r="C24" s="144">
        <v>0.18</v>
      </c>
      <c r="D24" s="144">
        <v>0.08</v>
      </c>
    </row>
    <row r="25" spans="1:4" x14ac:dyDescent="0.25">
      <c r="A25" s="213" t="s">
        <v>71</v>
      </c>
      <c r="B25" s="103" t="s">
        <v>361</v>
      </c>
      <c r="C25" s="144">
        <v>0.26800000000000002</v>
      </c>
      <c r="D25" s="144">
        <v>0.125</v>
      </c>
    </row>
    <row r="26" spans="1:4" x14ac:dyDescent="0.25">
      <c r="A26" s="213" t="s">
        <v>61</v>
      </c>
      <c r="B26" s="103" t="s">
        <v>362</v>
      </c>
      <c r="C26" s="144">
        <v>0.32200000000000001</v>
      </c>
      <c r="D26" s="144">
        <v>0.16300000000000001</v>
      </c>
    </row>
    <row r="27" spans="1:4" x14ac:dyDescent="0.25">
      <c r="A27" s="213" t="s">
        <v>117</v>
      </c>
      <c r="B27" s="103" t="s">
        <v>363</v>
      </c>
      <c r="C27" s="144">
        <v>0.122</v>
      </c>
      <c r="D27" s="144">
        <v>5.0999999999999997E-2</v>
      </c>
    </row>
    <row r="28" spans="1:4" x14ac:dyDescent="0.25">
      <c r="A28" s="213" t="s">
        <v>41</v>
      </c>
      <c r="B28" s="103" t="s">
        <v>364</v>
      </c>
      <c r="C28" s="144">
        <v>0.18</v>
      </c>
      <c r="D28" s="144">
        <v>0.08</v>
      </c>
    </row>
    <row r="29" spans="1:4" x14ac:dyDescent="0.25">
      <c r="A29" s="213" t="s">
        <v>85</v>
      </c>
      <c r="B29" s="103" t="s">
        <v>365</v>
      </c>
      <c r="C29" s="144">
        <v>0.17699999999999999</v>
      </c>
      <c r="D29" s="144">
        <v>7.0999999999999994E-2</v>
      </c>
    </row>
    <row r="30" spans="1:4" x14ac:dyDescent="0.25">
      <c r="A30" s="213" t="s">
        <v>51</v>
      </c>
      <c r="B30" s="103" t="s">
        <v>366</v>
      </c>
      <c r="C30" s="144">
        <v>0.151</v>
      </c>
      <c r="D30" s="144">
        <v>5.8000000000000003E-2</v>
      </c>
    </row>
    <row r="31" spans="1:4" x14ac:dyDescent="0.25">
      <c r="A31" s="213" t="s">
        <v>53</v>
      </c>
      <c r="B31" s="103" t="s">
        <v>367</v>
      </c>
      <c r="C31" s="144">
        <v>0.29899999999999999</v>
      </c>
      <c r="D31" s="144">
        <v>0.114</v>
      </c>
    </row>
    <row r="32" spans="1:4" x14ac:dyDescent="0.25">
      <c r="A32" s="213" t="s">
        <v>107</v>
      </c>
      <c r="B32" s="103" t="s">
        <v>368</v>
      </c>
      <c r="C32" s="144">
        <v>0.19700000000000001</v>
      </c>
      <c r="D32" s="144">
        <v>8.5999999999999993E-2</v>
      </c>
    </row>
    <row r="33" spans="1:4" x14ac:dyDescent="0.25">
      <c r="A33" s="213" t="s">
        <v>69</v>
      </c>
      <c r="B33" s="103" t="s">
        <v>369</v>
      </c>
      <c r="C33" s="144">
        <v>0.36099999999999999</v>
      </c>
      <c r="D33" s="144">
        <v>0.16800000000000001</v>
      </c>
    </row>
    <row r="34" spans="1:4" x14ac:dyDescent="0.25">
      <c r="A34" s="213" t="s">
        <v>135</v>
      </c>
      <c r="B34" s="103" t="s">
        <v>370</v>
      </c>
      <c r="C34" s="144">
        <v>0.27700000000000002</v>
      </c>
      <c r="D34" s="144">
        <v>0.14499999999999999</v>
      </c>
    </row>
    <row r="35" spans="1:4" x14ac:dyDescent="0.25">
      <c r="A35" s="213" t="s">
        <v>121</v>
      </c>
      <c r="B35" s="103" t="s">
        <v>371</v>
      </c>
      <c r="C35" s="144">
        <v>0.182</v>
      </c>
      <c r="D35" s="144">
        <v>7.5999999999999998E-2</v>
      </c>
    </row>
    <row r="36" spans="1:4" x14ac:dyDescent="0.25">
      <c r="A36" s="213" t="s">
        <v>47</v>
      </c>
      <c r="B36" s="103" t="s">
        <v>372</v>
      </c>
      <c r="C36" s="144">
        <v>0.27500000000000002</v>
      </c>
      <c r="D36" s="144">
        <v>0.123</v>
      </c>
    </row>
    <row r="37" spans="1:4" x14ac:dyDescent="0.25">
      <c r="A37" s="213" t="s">
        <v>113</v>
      </c>
      <c r="B37" s="103" t="s">
        <v>373</v>
      </c>
      <c r="C37" s="144">
        <v>0.129</v>
      </c>
      <c r="D37" s="144">
        <v>4.4999999999999998E-2</v>
      </c>
    </row>
    <row r="38" spans="1:4" x14ac:dyDescent="0.25">
      <c r="A38" s="213" t="s">
        <v>109</v>
      </c>
      <c r="B38" s="103" t="s">
        <v>374</v>
      </c>
      <c r="C38" s="144">
        <v>0.224</v>
      </c>
      <c r="D38" s="144">
        <v>9.8000000000000004E-2</v>
      </c>
    </row>
    <row r="39" spans="1:4" x14ac:dyDescent="0.25">
      <c r="A39" s="213" t="s">
        <v>83</v>
      </c>
      <c r="B39" s="103" t="s">
        <v>375</v>
      </c>
      <c r="C39" s="144">
        <v>0.24</v>
      </c>
      <c r="D39" s="144">
        <v>9.8000000000000004E-2</v>
      </c>
    </row>
    <row r="40" spans="1:4" x14ac:dyDescent="0.25">
      <c r="A40" s="213" t="s">
        <v>73</v>
      </c>
      <c r="B40" s="103" t="s">
        <v>376</v>
      </c>
      <c r="C40" s="144">
        <v>0.20200000000000001</v>
      </c>
      <c r="D40" s="144">
        <v>0.114</v>
      </c>
    </row>
    <row r="41" spans="1:4" x14ac:dyDescent="0.25">
      <c r="A41" s="213" t="s">
        <v>123</v>
      </c>
      <c r="B41" s="103" t="s">
        <v>377</v>
      </c>
      <c r="C41" s="144">
        <v>0.17899999999999999</v>
      </c>
      <c r="D41" s="144">
        <v>8.2000000000000003E-2</v>
      </c>
    </row>
    <row r="42" spans="1:4" x14ac:dyDescent="0.25">
      <c r="A42" s="213" t="s">
        <v>131</v>
      </c>
      <c r="B42" s="103" t="s">
        <v>378</v>
      </c>
      <c r="C42" s="144">
        <v>0.222</v>
      </c>
      <c r="D42" s="144">
        <v>0.10299999999999999</v>
      </c>
    </row>
    <row r="43" spans="1:4" x14ac:dyDescent="0.25">
      <c r="A43" s="213" t="s">
        <v>91</v>
      </c>
      <c r="B43" s="103" t="s">
        <v>379</v>
      </c>
      <c r="C43" s="144">
        <v>0.11799999999999999</v>
      </c>
      <c r="D43" s="144">
        <v>2.4E-2</v>
      </c>
    </row>
    <row r="44" spans="1:4" x14ac:dyDescent="0.25">
      <c r="A44" s="213" t="s">
        <v>105</v>
      </c>
      <c r="B44" s="103" t="s">
        <v>380</v>
      </c>
      <c r="C44" s="144">
        <v>7.3999999999999996E-2</v>
      </c>
      <c r="D44" s="144">
        <v>1.7999999999999999E-2</v>
      </c>
    </row>
    <row r="45" spans="1:4" x14ac:dyDescent="0.25">
      <c r="A45" s="213" t="s">
        <v>59</v>
      </c>
      <c r="B45" s="103" t="s">
        <v>381</v>
      </c>
      <c r="C45" s="144">
        <v>0.22459999999999999</v>
      </c>
      <c r="D45" s="144">
        <v>0.10299999999999999</v>
      </c>
    </row>
    <row r="46" spans="1:4" x14ac:dyDescent="0.25">
      <c r="A46" s="213" t="s">
        <v>89</v>
      </c>
      <c r="B46" s="103" t="s">
        <v>382</v>
      </c>
      <c r="C46" s="144">
        <v>0.27800000000000002</v>
      </c>
      <c r="D46" s="144">
        <v>0.13900000000000001</v>
      </c>
    </row>
    <row r="47" spans="1:4" x14ac:dyDescent="0.25">
      <c r="A47" s="213" t="s">
        <v>79</v>
      </c>
      <c r="B47" s="103" t="s">
        <v>383</v>
      </c>
      <c r="C47" s="144">
        <v>0.23300000000000001</v>
      </c>
      <c r="D47" s="144">
        <v>0.121</v>
      </c>
    </row>
    <row r="48" spans="1:4" x14ac:dyDescent="0.25">
      <c r="A48" s="213" t="s">
        <v>39</v>
      </c>
      <c r="B48" s="103" t="s">
        <v>384</v>
      </c>
      <c r="C48" s="144">
        <v>0.193</v>
      </c>
      <c r="D48" s="144">
        <v>8.7999999999999995E-2</v>
      </c>
    </row>
    <row r="49" spans="1:4" x14ac:dyDescent="0.25">
      <c r="A49" s="213" t="s">
        <v>103</v>
      </c>
      <c r="B49" s="103" t="s">
        <v>385</v>
      </c>
      <c r="C49" s="144">
        <v>0.26200000000000001</v>
      </c>
      <c r="D49" s="144">
        <v>0.13700000000000001</v>
      </c>
    </row>
    <row r="50" spans="1:4" x14ac:dyDescent="0.25">
      <c r="A50" s="213" t="s">
        <v>101</v>
      </c>
      <c r="B50" s="103" t="s">
        <v>386</v>
      </c>
      <c r="C50" s="144">
        <v>0.28899999999999998</v>
      </c>
      <c r="D50" s="144">
        <v>0.151</v>
      </c>
    </row>
    <row r="51" spans="1:4" x14ac:dyDescent="0.25">
      <c r="A51" s="213" t="s">
        <v>77</v>
      </c>
      <c r="B51" s="103" t="s">
        <v>387</v>
      </c>
      <c r="C51" s="144">
        <v>0.30299999999999999</v>
      </c>
      <c r="D51" s="144">
        <v>0.16600000000000001</v>
      </c>
    </row>
    <row r="52" spans="1:4" x14ac:dyDescent="0.25">
      <c r="A52" s="213" t="s">
        <v>97</v>
      </c>
      <c r="B52" s="103" t="s">
        <v>307</v>
      </c>
      <c r="C52" s="144">
        <v>0.24299999999999999</v>
      </c>
      <c r="D52" s="144">
        <v>0.129</v>
      </c>
    </row>
    <row r="53" spans="1:4" x14ac:dyDescent="0.25">
      <c r="A53" s="213" t="s">
        <v>49</v>
      </c>
      <c r="B53" s="103" t="s">
        <v>388</v>
      </c>
      <c r="C53" s="144">
        <v>0.15</v>
      </c>
      <c r="D53" s="144">
        <v>0.04</v>
      </c>
    </row>
    <row r="54" spans="1:4" x14ac:dyDescent="0.25">
      <c r="A54" s="213" t="s">
        <v>45</v>
      </c>
      <c r="B54" s="103" t="s">
        <v>389</v>
      </c>
      <c r="C54" s="144">
        <v>0.124</v>
      </c>
      <c r="D54" s="144">
        <v>4.9000000000000002E-2</v>
      </c>
    </row>
    <row r="55" spans="1:4" x14ac:dyDescent="0.25">
      <c r="A55" s="213" t="s">
        <v>63</v>
      </c>
      <c r="B55" s="103" t="s">
        <v>390</v>
      </c>
      <c r="C55" s="144">
        <v>0.27300000000000002</v>
      </c>
      <c r="D55" s="144">
        <v>0.125</v>
      </c>
    </row>
    <row r="56" spans="1:4" x14ac:dyDescent="0.25">
      <c r="A56" s="103" t="s">
        <v>55</v>
      </c>
      <c r="B56" s="103" t="s">
        <v>391</v>
      </c>
      <c r="C56" s="144">
        <v>0.247</v>
      </c>
      <c r="D56" s="144">
        <v>0.127</v>
      </c>
    </row>
    <row r="57" spans="1:4" x14ac:dyDescent="0.25">
      <c r="A57" s="213" t="s">
        <v>129</v>
      </c>
      <c r="B57" s="103" t="s">
        <v>392</v>
      </c>
      <c r="C57" s="144">
        <v>0.08</v>
      </c>
      <c r="D57" s="144">
        <v>1.7000000000000001E-2</v>
      </c>
    </row>
    <row r="58" spans="1:4" x14ac:dyDescent="0.25">
      <c r="A58" s="213" t="s">
        <v>127</v>
      </c>
      <c r="B58" s="103" t="s">
        <v>393</v>
      </c>
      <c r="C58" s="144">
        <v>0.23499999999999999</v>
      </c>
      <c r="D58" s="144">
        <v>0.14199999999999999</v>
      </c>
    </row>
    <row r="59" spans="1:4" x14ac:dyDescent="0.25">
      <c r="A59" s="213" t="s">
        <v>65</v>
      </c>
      <c r="B59" s="103" t="s">
        <v>394</v>
      </c>
      <c r="C59" s="144">
        <v>0.193</v>
      </c>
      <c r="D59" s="144">
        <v>0.13</v>
      </c>
    </row>
    <row r="61" spans="1:4" x14ac:dyDescent="0.25">
      <c r="A61" s="57" t="s">
        <v>821</v>
      </c>
      <c r="B61" s="56"/>
      <c r="C61" s="56"/>
      <c r="D61" s="56"/>
    </row>
    <row r="62" spans="1:4" x14ac:dyDescent="0.25">
      <c r="A62" s="56"/>
      <c r="B62" s="56"/>
      <c r="C62" s="56"/>
      <c r="D62" s="56"/>
    </row>
    <row r="63" spans="1:4" x14ac:dyDescent="0.25">
      <c r="A63" s="56"/>
      <c r="B63" s="56"/>
      <c r="C63" s="56"/>
      <c r="D63" s="56"/>
    </row>
    <row r="64" spans="1:4" x14ac:dyDescent="0.25">
      <c r="A64" s="59" t="s">
        <v>742</v>
      </c>
      <c r="B64" s="56"/>
      <c r="C64" s="56"/>
      <c r="D64" s="56"/>
    </row>
    <row r="65" spans="1:4" x14ac:dyDescent="0.25">
      <c r="A65" s="59"/>
      <c r="B65" s="56"/>
      <c r="C65" s="56"/>
      <c r="D65" s="56"/>
    </row>
    <row r="66" spans="1:4" x14ac:dyDescent="0.25">
      <c r="A66" s="56" t="s">
        <v>884</v>
      </c>
      <c r="B66" s="56"/>
      <c r="C66" s="56"/>
      <c r="D66" s="56"/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46" workbookViewId="0">
      <selection activeCell="A3" sqref="A3"/>
    </sheetView>
  </sheetViews>
  <sheetFormatPr defaultColWidth="8.85546875" defaultRowHeight="15" x14ac:dyDescent="0.25"/>
  <cols>
    <col min="2" max="2" width="21.85546875" bestFit="1" customWidth="1"/>
    <col min="3" max="3" width="13.42578125" customWidth="1"/>
    <col min="4" max="4" width="12.42578125" customWidth="1"/>
  </cols>
  <sheetData>
    <row r="1" spans="1:4" s="56" customFormat="1" ht="15.75" x14ac:dyDescent="0.25">
      <c r="A1" s="2" t="s">
        <v>589</v>
      </c>
    </row>
    <row r="2" spans="1:4" s="56" customFormat="1" x14ac:dyDescent="0.25"/>
    <row r="3" spans="1:4" s="56" customFormat="1" ht="18.75" x14ac:dyDescent="0.3">
      <c r="A3" s="27" t="s">
        <v>141</v>
      </c>
      <c r="B3" s="28" t="s">
        <v>142</v>
      </c>
    </row>
    <row r="4" spans="1:4" s="56" customFormat="1" x14ac:dyDescent="0.25"/>
    <row r="5" spans="1:4" s="56" customFormat="1" x14ac:dyDescent="0.25"/>
    <row r="6" spans="1:4" x14ac:dyDescent="0.25">
      <c r="A6" s="390" t="s">
        <v>589</v>
      </c>
      <c r="B6" s="390"/>
      <c r="C6" s="390"/>
      <c r="D6" s="390"/>
    </row>
    <row r="7" spans="1:4" ht="20.25" customHeight="1" x14ac:dyDescent="0.25">
      <c r="A7" s="390"/>
      <c r="B7" s="390"/>
      <c r="C7" s="390"/>
      <c r="D7" s="390"/>
    </row>
    <row r="8" spans="1:4" ht="45" x14ac:dyDescent="0.25">
      <c r="A8" s="300" t="s">
        <v>224</v>
      </c>
      <c r="B8" s="300" t="s">
        <v>139</v>
      </c>
      <c r="C8" s="301" t="s">
        <v>399</v>
      </c>
      <c r="D8" s="301" t="s">
        <v>400</v>
      </c>
    </row>
    <row r="9" spans="1:4" x14ac:dyDescent="0.25">
      <c r="A9" s="213" t="s">
        <v>43</v>
      </c>
      <c r="B9" s="103" t="s">
        <v>345</v>
      </c>
      <c r="C9" s="144">
        <v>0.40400000000000003</v>
      </c>
      <c r="D9" s="144">
        <v>0.47399999999999998</v>
      </c>
    </row>
    <row r="10" spans="1:4" x14ac:dyDescent="0.25">
      <c r="A10" s="213" t="s">
        <v>133</v>
      </c>
      <c r="B10" s="103" t="s">
        <v>346</v>
      </c>
      <c r="C10" s="144">
        <v>0.45</v>
      </c>
      <c r="D10" s="144">
        <v>0.55500000000000005</v>
      </c>
    </row>
    <row r="11" spans="1:4" x14ac:dyDescent="0.25">
      <c r="A11" s="213" t="s">
        <v>75</v>
      </c>
      <c r="B11" s="103" t="s">
        <v>347</v>
      </c>
      <c r="C11" s="144">
        <v>0.69299999999999995</v>
      </c>
      <c r="D11" s="144">
        <v>0.73699999999999999</v>
      </c>
    </row>
    <row r="12" spans="1:4" x14ac:dyDescent="0.25">
      <c r="A12" s="213" t="s">
        <v>67</v>
      </c>
      <c r="B12" s="103" t="s">
        <v>348</v>
      </c>
      <c r="C12" s="144">
        <v>0.38400000000000001</v>
      </c>
      <c r="D12" s="144">
        <v>0.58199999999999996</v>
      </c>
    </row>
    <row r="13" spans="1:4" x14ac:dyDescent="0.25">
      <c r="A13" s="213" t="s">
        <v>93</v>
      </c>
      <c r="B13" s="103" t="s">
        <v>349</v>
      </c>
      <c r="C13" s="144">
        <v>0.48799999999999999</v>
      </c>
      <c r="D13" s="144">
        <v>0.57199999999999995</v>
      </c>
    </row>
    <row r="14" spans="1:4" x14ac:dyDescent="0.25">
      <c r="A14" s="213" t="s">
        <v>57</v>
      </c>
      <c r="B14" s="103" t="s">
        <v>350</v>
      </c>
      <c r="C14" s="144">
        <v>0.51400000000000001</v>
      </c>
      <c r="D14" s="144">
        <v>0.63100000000000001</v>
      </c>
    </row>
    <row r="15" spans="1:4" x14ac:dyDescent="0.25">
      <c r="A15" s="213" t="s">
        <v>35</v>
      </c>
      <c r="B15" s="103" t="s">
        <v>351</v>
      </c>
      <c r="C15" s="144">
        <v>0.45100000000000001</v>
      </c>
      <c r="D15" s="144">
        <v>0.59399999999999997</v>
      </c>
    </row>
    <row r="16" spans="1:4" x14ac:dyDescent="0.25">
      <c r="A16" s="213" t="s">
        <v>81</v>
      </c>
      <c r="B16" s="103" t="s">
        <v>352</v>
      </c>
      <c r="C16" s="144">
        <v>0.27500000000000002</v>
      </c>
      <c r="D16" s="144">
        <v>0.45500000000000002</v>
      </c>
    </row>
    <row r="17" spans="1:4" x14ac:dyDescent="0.25">
      <c r="A17" s="213" t="s">
        <v>125</v>
      </c>
      <c r="B17" s="103" t="s">
        <v>353</v>
      </c>
      <c r="C17" s="144">
        <v>0.308</v>
      </c>
      <c r="D17" s="144">
        <v>0.42099999999999999</v>
      </c>
    </row>
    <row r="18" spans="1:4" x14ac:dyDescent="0.25">
      <c r="A18" s="213" t="s">
        <v>37</v>
      </c>
      <c r="B18" s="103" t="s">
        <v>354</v>
      </c>
      <c r="C18" s="144">
        <v>0.46800000000000003</v>
      </c>
      <c r="D18" s="144">
        <v>0.54700000000000004</v>
      </c>
    </row>
    <row r="19" spans="1:4" x14ac:dyDescent="0.25">
      <c r="A19" s="213" t="s">
        <v>115</v>
      </c>
      <c r="B19" s="103" t="s">
        <v>355</v>
      </c>
      <c r="C19" s="144">
        <v>0.39600000000000002</v>
      </c>
      <c r="D19" s="144">
        <v>0.55900000000000005</v>
      </c>
    </row>
    <row r="20" spans="1:4" x14ac:dyDescent="0.25">
      <c r="A20" s="213" t="s">
        <v>95</v>
      </c>
      <c r="B20" s="103" t="s">
        <v>356</v>
      </c>
      <c r="C20" s="144">
        <v>0.40799999999999997</v>
      </c>
      <c r="D20" s="144">
        <v>0.54200000000000004</v>
      </c>
    </row>
    <row r="21" spans="1:4" x14ac:dyDescent="0.25">
      <c r="A21" s="213" t="s">
        <v>99</v>
      </c>
      <c r="B21" s="103" t="s">
        <v>357</v>
      </c>
      <c r="C21" s="144">
        <v>0.45900000000000002</v>
      </c>
      <c r="D21" s="144">
        <v>0.57399999999999995</v>
      </c>
    </row>
    <row r="22" spans="1:4" x14ac:dyDescent="0.25">
      <c r="A22" s="213" t="s">
        <v>87</v>
      </c>
      <c r="B22" s="103" t="s">
        <v>358</v>
      </c>
      <c r="C22" s="144">
        <v>0.40200000000000002</v>
      </c>
      <c r="D22" s="144">
        <v>0.60499999999999998</v>
      </c>
    </row>
    <row r="23" spans="1:4" x14ac:dyDescent="0.25">
      <c r="A23" s="213" t="s">
        <v>119</v>
      </c>
      <c r="B23" s="103" t="s">
        <v>359</v>
      </c>
      <c r="C23" s="144">
        <v>0.35899999999999999</v>
      </c>
      <c r="D23" s="144">
        <v>0.48099999999999998</v>
      </c>
    </row>
    <row r="24" spans="1:4" x14ac:dyDescent="0.25">
      <c r="A24" s="213" t="s">
        <v>111</v>
      </c>
      <c r="B24" s="103" t="s">
        <v>360</v>
      </c>
      <c r="C24" s="144">
        <v>0.51</v>
      </c>
      <c r="D24" s="144">
        <v>0.63400000000000001</v>
      </c>
    </row>
    <row r="25" spans="1:4" x14ac:dyDescent="0.25">
      <c r="A25" s="213" t="s">
        <v>71</v>
      </c>
      <c r="B25" s="103" t="s">
        <v>361</v>
      </c>
      <c r="C25" s="144">
        <v>0.39</v>
      </c>
      <c r="D25" s="144">
        <v>0.55300000000000005</v>
      </c>
    </row>
    <row r="26" spans="1:4" x14ac:dyDescent="0.25">
      <c r="A26" s="213" t="s">
        <v>61</v>
      </c>
      <c r="B26" s="103" t="s">
        <v>362</v>
      </c>
      <c r="C26" s="144">
        <v>0.23</v>
      </c>
      <c r="D26" s="144">
        <v>0.36</v>
      </c>
    </row>
    <row r="27" spans="1:4" x14ac:dyDescent="0.25">
      <c r="A27" s="213" t="s">
        <v>117</v>
      </c>
      <c r="B27" s="103" t="s">
        <v>363</v>
      </c>
      <c r="C27" s="144">
        <v>0.498</v>
      </c>
      <c r="D27" s="144">
        <v>0.61499999999999999</v>
      </c>
    </row>
    <row r="28" spans="1:4" x14ac:dyDescent="0.25">
      <c r="A28" s="213" t="s">
        <v>41</v>
      </c>
      <c r="B28" s="103" t="s">
        <v>364</v>
      </c>
      <c r="C28" s="144">
        <v>0.44800000000000001</v>
      </c>
      <c r="D28" s="144">
        <v>0.53700000000000003</v>
      </c>
    </row>
    <row r="29" spans="1:4" x14ac:dyDescent="0.25">
      <c r="A29" s="213" t="s">
        <v>85</v>
      </c>
      <c r="B29" s="103" t="s">
        <v>365</v>
      </c>
      <c r="C29" s="144">
        <v>0.36099999999999999</v>
      </c>
      <c r="D29" s="144">
        <v>0.48899999999999999</v>
      </c>
    </row>
    <row r="30" spans="1:4" x14ac:dyDescent="0.25">
      <c r="A30" s="213" t="s">
        <v>51</v>
      </c>
      <c r="B30" s="103" t="s">
        <v>366</v>
      </c>
      <c r="C30" s="144">
        <v>0.52100000000000002</v>
      </c>
      <c r="D30" s="144">
        <v>0.63400000000000001</v>
      </c>
    </row>
    <row r="31" spans="1:4" x14ac:dyDescent="0.25">
      <c r="A31" s="213" t="s">
        <v>53</v>
      </c>
      <c r="B31" s="103" t="s">
        <v>367</v>
      </c>
      <c r="C31" s="144">
        <v>0.36899999999999999</v>
      </c>
      <c r="D31" s="144">
        <v>0.46899999999999997</v>
      </c>
    </row>
    <row r="32" spans="1:4" x14ac:dyDescent="0.25">
      <c r="A32" s="213" t="s">
        <v>107</v>
      </c>
      <c r="B32" s="103" t="s">
        <v>368</v>
      </c>
      <c r="C32" s="144">
        <v>0.51200000000000001</v>
      </c>
      <c r="D32" s="144">
        <v>0.67200000000000004</v>
      </c>
    </row>
    <row r="33" spans="1:4" x14ac:dyDescent="0.25">
      <c r="A33" s="213" t="s">
        <v>69</v>
      </c>
      <c r="B33" s="103" t="s">
        <v>369</v>
      </c>
      <c r="C33" s="144">
        <v>0.377</v>
      </c>
      <c r="D33" s="144">
        <v>0.51300000000000001</v>
      </c>
    </row>
    <row r="34" spans="1:4" x14ac:dyDescent="0.25">
      <c r="A34" s="213" t="s">
        <v>135</v>
      </c>
      <c r="B34" s="103" t="s">
        <v>370</v>
      </c>
      <c r="C34" s="144">
        <v>0.25900000000000001</v>
      </c>
      <c r="D34" s="144">
        <v>0.31900000000000001</v>
      </c>
    </row>
    <row r="35" spans="1:4" x14ac:dyDescent="0.25">
      <c r="A35" s="213" t="s">
        <v>121</v>
      </c>
      <c r="B35" s="103" t="s">
        <v>371</v>
      </c>
      <c r="C35" s="144">
        <v>0.41699999999999998</v>
      </c>
      <c r="D35" s="144">
        <v>0.52900000000000003</v>
      </c>
    </row>
    <row r="36" spans="1:4" x14ac:dyDescent="0.25">
      <c r="A36" s="213" t="s">
        <v>47</v>
      </c>
      <c r="B36" s="103" t="s">
        <v>372</v>
      </c>
      <c r="C36" s="144">
        <v>0.49099999999999999</v>
      </c>
      <c r="D36" s="144">
        <v>0.57099999999999995</v>
      </c>
    </row>
    <row r="37" spans="1:4" x14ac:dyDescent="0.25">
      <c r="A37" s="213" t="s">
        <v>113</v>
      </c>
      <c r="B37" s="103" t="s">
        <v>373</v>
      </c>
      <c r="C37" s="144">
        <v>0.58399999999999996</v>
      </c>
      <c r="D37" s="144">
        <v>0.69499999999999995</v>
      </c>
    </row>
    <row r="38" spans="1:4" x14ac:dyDescent="0.25">
      <c r="A38" s="213" t="s">
        <v>109</v>
      </c>
      <c r="B38" s="103" t="s">
        <v>374</v>
      </c>
      <c r="C38" s="144">
        <v>0.36499999999999999</v>
      </c>
      <c r="D38" s="144">
        <v>0.52700000000000002</v>
      </c>
    </row>
    <row r="39" spans="1:4" x14ac:dyDescent="0.25">
      <c r="A39" s="213" t="s">
        <v>83</v>
      </c>
      <c r="B39" s="103" t="s">
        <v>375</v>
      </c>
      <c r="C39" s="144">
        <v>0.32600000000000001</v>
      </c>
      <c r="D39" s="144">
        <v>0.38200000000000001</v>
      </c>
    </row>
    <row r="40" spans="1:4" x14ac:dyDescent="0.25">
      <c r="A40" s="213" t="s">
        <v>73</v>
      </c>
      <c r="B40" s="103" t="s">
        <v>586</v>
      </c>
      <c r="C40" s="144">
        <v>0.35199999999999998</v>
      </c>
      <c r="D40" s="144">
        <v>0.44700000000000001</v>
      </c>
    </row>
    <row r="41" spans="1:4" x14ac:dyDescent="0.25">
      <c r="A41" s="213" t="s">
        <v>123</v>
      </c>
      <c r="B41" s="103" t="s">
        <v>377</v>
      </c>
      <c r="C41" s="144">
        <v>0.38500000000000001</v>
      </c>
      <c r="D41" s="144">
        <v>0.45600000000000002</v>
      </c>
    </row>
    <row r="42" spans="1:4" x14ac:dyDescent="0.25">
      <c r="A42" s="213" t="s">
        <v>131</v>
      </c>
      <c r="B42" s="103" t="s">
        <v>378</v>
      </c>
      <c r="C42" s="144">
        <v>0.438</v>
      </c>
      <c r="D42" s="144">
        <v>0.57599999999999996</v>
      </c>
    </row>
    <row r="43" spans="1:4" x14ac:dyDescent="0.25">
      <c r="A43" s="213" t="s">
        <v>91</v>
      </c>
      <c r="B43" s="103" t="s">
        <v>379</v>
      </c>
      <c r="C43" s="144">
        <v>0.52600000000000002</v>
      </c>
      <c r="D43" s="144">
        <v>0.61499999999999999</v>
      </c>
    </row>
    <row r="44" spans="1:4" x14ac:dyDescent="0.25">
      <c r="A44" s="213" t="s">
        <v>105</v>
      </c>
      <c r="B44" s="103" t="s">
        <v>380</v>
      </c>
      <c r="C44" s="144">
        <v>0.57899999999999996</v>
      </c>
      <c r="D44" s="144">
        <v>0.64200000000000002</v>
      </c>
    </row>
    <row r="45" spans="1:4" x14ac:dyDescent="0.25">
      <c r="A45" s="213" t="s">
        <v>59</v>
      </c>
      <c r="B45" s="103" t="s">
        <v>381</v>
      </c>
      <c r="C45" s="144">
        <v>0.39600000000000002</v>
      </c>
      <c r="D45" s="144">
        <v>0.51700000000000002</v>
      </c>
    </row>
    <row r="46" spans="1:4" x14ac:dyDescent="0.25">
      <c r="A46" s="213" t="s">
        <v>89</v>
      </c>
      <c r="B46" s="103" t="s">
        <v>382</v>
      </c>
      <c r="C46" s="144">
        <v>0.32800000000000001</v>
      </c>
      <c r="D46" s="144">
        <v>0.47899999999999998</v>
      </c>
    </row>
    <row r="47" spans="1:4" x14ac:dyDescent="0.25">
      <c r="A47" s="213" t="s">
        <v>79</v>
      </c>
      <c r="B47" s="103" t="s">
        <v>383</v>
      </c>
      <c r="C47" s="144">
        <v>0.439</v>
      </c>
      <c r="D47" s="144">
        <v>0.51500000000000001</v>
      </c>
    </row>
    <row r="48" spans="1:4" x14ac:dyDescent="0.25">
      <c r="A48" s="213" t="s">
        <v>39</v>
      </c>
      <c r="B48" s="103" t="s">
        <v>384</v>
      </c>
      <c r="C48" s="144">
        <v>0.42</v>
      </c>
      <c r="D48" s="144">
        <v>0.499</v>
      </c>
    </row>
    <row r="49" spans="1:4" x14ac:dyDescent="0.25">
      <c r="A49" s="213" t="s">
        <v>103</v>
      </c>
      <c r="B49" s="103" t="s">
        <v>385</v>
      </c>
      <c r="C49" s="144">
        <v>0.38500000000000001</v>
      </c>
      <c r="D49" s="144">
        <v>0.5</v>
      </c>
    </row>
    <row r="50" spans="1:4" x14ac:dyDescent="0.25">
      <c r="A50" s="213" t="s">
        <v>101</v>
      </c>
      <c r="B50" s="103" t="s">
        <v>386</v>
      </c>
      <c r="C50" s="144">
        <v>0.36</v>
      </c>
      <c r="D50" s="144">
        <v>0.54200000000000004</v>
      </c>
    </row>
    <row r="51" spans="1:4" x14ac:dyDescent="0.25">
      <c r="A51" s="213" t="s">
        <v>77</v>
      </c>
      <c r="B51" s="103" t="s">
        <v>387</v>
      </c>
      <c r="C51" s="144">
        <v>0.46700000000000003</v>
      </c>
      <c r="D51" s="144">
        <v>0.59299999999999997</v>
      </c>
    </row>
    <row r="52" spans="1:4" x14ac:dyDescent="0.25">
      <c r="A52" s="213" t="s">
        <v>97</v>
      </c>
      <c r="B52" s="103" t="s">
        <v>307</v>
      </c>
      <c r="C52" s="144">
        <v>0.3</v>
      </c>
      <c r="D52" s="144">
        <v>0.41299999999999998</v>
      </c>
    </row>
    <row r="53" spans="1:4" x14ac:dyDescent="0.25">
      <c r="A53" s="213" t="s">
        <v>49</v>
      </c>
      <c r="B53" s="103" t="s">
        <v>388</v>
      </c>
      <c r="C53" s="144">
        <v>0.39200000000000002</v>
      </c>
      <c r="D53" s="144">
        <v>0.498</v>
      </c>
    </row>
    <row r="54" spans="1:4" x14ac:dyDescent="0.25">
      <c r="A54" s="213" t="s">
        <v>45</v>
      </c>
      <c r="B54" s="103" t="s">
        <v>389</v>
      </c>
      <c r="C54" s="144">
        <v>0.53600000000000003</v>
      </c>
      <c r="D54" s="144">
        <v>0.60099999999999998</v>
      </c>
    </row>
    <row r="55" spans="1:4" x14ac:dyDescent="0.25">
      <c r="A55" s="213" t="s">
        <v>63</v>
      </c>
      <c r="B55" s="103" t="s">
        <v>390</v>
      </c>
      <c r="C55" s="144">
        <v>0.32600000000000001</v>
      </c>
      <c r="D55" s="144">
        <v>0.47399999999999998</v>
      </c>
    </row>
    <row r="56" spans="1:4" x14ac:dyDescent="0.25">
      <c r="A56" s="103" t="s">
        <v>55</v>
      </c>
      <c r="B56" s="103" t="s">
        <v>391</v>
      </c>
      <c r="C56" s="144">
        <v>0.27</v>
      </c>
      <c r="D56" s="144">
        <v>0.35499999999999998</v>
      </c>
    </row>
    <row r="57" spans="1:4" x14ac:dyDescent="0.25">
      <c r="A57" s="213" t="s">
        <v>129</v>
      </c>
      <c r="B57" s="103" t="s">
        <v>392</v>
      </c>
      <c r="C57" s="144">
        <v>0.59399999999999997</v>
      </c>
      <c r="D57" s="144">
        <v>0.64100000000000001</v>
      </c>
    </row>
    <row r="58" spans="1:4" x14ac:dyDescent="0.25">
      <c r="A58" s="213" t="s">
        <v>127</v>
      </c>
      <c r="B58" s="103" t="s">
        <v>393</v>
      </c>
      <c r="C58" s="144">
        <v>0.373</v>
      </c>
      <c r="D58" s="144">
        <v>0.46100000000000002</v>
      </c>
    </row>
    <row r="59" spans="1:4" x14ac:dyDescent="0.25">
      <c r="A59" s="213" t="s">
        <v>65</v>
      </c>
      <c r="B59" s="103" t="s">
        <v>394</v>
      </c>
      <c r="C59" s="144">
        <v>0.432</v>
      </c>
      <c r="D59" s="144">
        <v>0.48899999999999999</v>
      </c>
    </row>
    <row r="62" spans="1:4" x14ac:dyDescent="0.25">
      <c r="A62" s="57" t="s">
        <v>821</v>
      </c>
      <c r="B62" s="56"/>
      <c r="C62" s="56"/>
    </row>
    <row r="63" spans="1:4" x14ac:dyDescent="0.25">
      <c r="A63" s="56"/>
      <c r="B63" s="56"/>
      <c r="C63" s="56"/>
    </row>
    <row r="64" spans="1:4" x14ac:dyDescent="0.25">
      <c r="A64" s="56"/>
      <c r="B64" s="56"/>
      <c r="C64" s="56"/>
    </row>
    <row r="65" spans="1:3" x14ac:dyDescent="0.25">
      <c r="A65" s="59" t="s">
        <v>742</v>
      </c>
      <c r="B65" s="56"/>
      <c r="C65" s="56"/>
    </row>
    <row r="66" spans="1:3" x14ac:dyDescent="0.25">
      <c r="A66" s="59"/>
      <c r="B66" s="56"/>
      <c r="C66" s="56"/>
    </row>
    <row r="67" spans="1:3" x14ac:dyDescent="0.25">
      <c r="A67" s="56" t="s">
        <v>884</v>
      </c>
      <c r="B67" s="56"/>
      <c r="C67" s="56"/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H59" sqref="H59"/>
    </sheetView>
  </sheetViews>
  <sheetFormatPr defaultColWidth="8.85546875" defaultRowHeight="15" x14ac:dyDescent="0.25"/>
  <cols>
    <col min="1" max="1" width="7.42578125" customWidth="1"/>
    <col min="2" max="2" width="18.7109375" bestFit="1" customWidth="1"/>
    <col min="3" max="3" width="17.7109375" customWidth="1"/>
  </cols>
  <sheetData>
    <row r="1" spans="1:7" s="56" customFormat="1" ht="15.75" x14ac:dyDescent="0.25">
      <c r="A1" s="2" t="s">
        <v>590</v>
      </c>
    </row>
    <row r="2" spans="1:7" s="56" customFormat="1" x14ac:dyDescent="0.25"/>
    <row r="3" spans="1:7" s="56" customFormat="1" ht="18.75" x14ac:dyDescent="0.3">
      <c r="A3" s="27" t="s">
        <v>141</v>
      </c>
      <c r="B3" s="28" t="s">
        <v>142</v>
      </c>
    </row>
    <row r="4" spans="1:7" s="56" customFormat="1" x14ac:dyDescent="0.25"/>
    <row r="5" spans="1:7" s="56" customFormat="1" x14ac:dyDescent="0.25"/>
    <row r="6" spans="1:7" x14ac:dyDescent="0.25">
      <c r="A6" s="390" t="s">
        <v>590</v>
      </c>
      <c r="B6" s="390"/>
      <c r="C6" s="390"/>
    </row>
    <row r="7" spans="1:7" x14ac:dyDescent="0.25">
      <c r="A7" s="390"/>
      <c r="B7" s="390"/>
      <c r="C7" s="390"/>
    </row>
    <row r="8" spans="1:7" ht="60" x14ac:dyDescent="0.25">
      <c r="A8" s="109" t="s">
        <v>224</v>
      </c>
      <c r="B8" s="109" t="s">
        <v>139</v>
      </c>
      <c r="C8" s="115" t="s">
        <v>510</v>
      </c>
      <c r="F8" s="378" t="s">
        <v>826</v>
      </c>
      <c r="G8" s="378"/>
    </row>
    <row r="9" spans="1:7" x14ac:dyDescent="0.25">
      <c r="A9" s="214" t="s">
        <v>39</v>
      </c>
      <c r="B9" s="103" t="s">
        <v>40</v>
      </c>
      <c r="C9" s="215">
        <v>0.24199999999999999</v>
      </c>
      <c r="F9" s="214" t="s">
        <v>39</v>
      </c>
      <c r="G9" s="87">
        <v>0.24199999999999999</v>
      </c>
    </row>
    <row r="10" spans="1:7" x14ac:dyDescent="0.25">
      <c r="A10" s="213" t="s">
        <v>93</v>
      </c>
      <c r="B10" s="103" t="s">
        <v>94</v>
      </c>
      <c r="C10" s="105">
        <v>0.246</v>
      </c>
      <c r="F10" s="213" t="s">
        <v>93</v>
      </c>
      <c r="G10" s="87">
        <v>0.246</v>
      </c>
    </row>
    <row r="11" spans="1:7" x14ac:dyDescent="0.25">
      <c r="A11" s="214" t="s">
        <v>65</v>
      </c>
      <c r="B11" s="103" t="s">
        <v>66</v>
      </c>
      <c r="C11" s="215">
        <v>0.252</v>
      </c>
      <c r="F11" s="214" t="s">
        <v>65</v>
      </c>
      <c r="G11" s="87">
        <v>0.252</v>
      </c>
    </row>
    <row r="12" spans="1:7" x14ac:dyDescent="0.25">
      <c r="A12" s="214" t="s">
        <v>37</v>
      </c>
      <c r="B12" s="103" t="s">
        <v>38</v>
      </c>
      <c r="C12" s="215">
        <v>0.25600000000000001</v>
      </c>
      <c r="F12" s="214" t="s">
        <v>37</v>
      </c>
      <c r="G12" s="87">
        <v>0.25600000000000001</v>
      </c>
    </row>
    <row r="13" spans="1:7" x14ac:dyDescent="0.25">
      <c r="A13" s="214" t="s">
        <v>61</v>
      </c>
      <c r="B13" s="103" t="s">
        <v>62</v>
      </c>
      <c r="C13" s="215">
        <v>0.26500000000000001</v>
      </c>
      <c r="F13" s="214" t="s">
        <v>61</v>
      </c>
      <c r="G13" s="87">
        <v>0.26500000000000001</v>
      </c>
    </row>
    <row r="14" spans="1:7" x14ac:dyDescent="0.25">
      <c r="A14" s="214" t="s">
        <v>109</v>
      </c>
      <c r="B14" s="103" t="s">
        <v>110</v>
      </c>
      <c r="C14" s="215">
        <v>0.26800000000000002</v>
      </c>
      <c r="F14" s="176" t="s">
        <v>521</v>
      </c>
      <c r="G14" s="277">
        <v>0.42433333333333345</v>
      </c>
    </row>
    <row r="15" spans="1:7" x14ac:dyDescent="0.25">
      <c r="A15" s="214" t="s">
        <v>135</v>
      </c>
      <c r="B15" s="103" t="s">
        <v>136</v>
      </c>
      <c r="C15" s="215">
        <v>0.26800000000000002</v>
      </c>
      <c r="F15" s="214" t="s">
        <v>131</v>
      </c>
      <c r="G15" s="87">
        <v>0.60499999999999998</v>
      </c>
    </row>
    <row r="16" spans="1:7" x14ac:dyDescent="0.25">
      <c r="A16" s="214" t="s">
        <v>69</v>
      </c>
      <c r="B16" s="103" t="s">
        <v>70</v>
      </c>
      <c r="C16" s="215">
        <v>0.27200000000000002</v>
      </c>
      <c r="F16" s="214" t="s">
        <v>53</v>
      </c>
      <c r="G16" s="87">
        <v>0.626</v>
      </c>
    </row>
    <row r="17" spans="1:7" x14ac:dyDescent="0.25">
      <c r="A17" s="214" t="s">
        <v>87</v>
      </c>
      <c r="B17" s="103" t="s">
        <v>88</v>
      </c>
      <c r="C17" s="215">
        <v>0.311</v>
      </c>
      <c r="F17" s="213" t="s">
        <v>43</v>
      </c>
      <c r="G17" s="87">
        <v>0.65400000000000003</v>
      </c>
    </row>
    <row r="18" spans="1:7" x14ac:dyDescent="0.25">
      <c r="A18" s="213" t="s">
        <v>133</v>
      </c>
      <c r="B18" s="103" t="s">
        <v>134</v>
      </c>
      <c r="C18" s="105">
        <v>0.312</v>
      </c>
      <c r="F18" s="214" t="s">
        <v>125</v>
      </c>
      <c r="G18" s="87">
        <v>0.67</v>
      </c>
    </row>
    <row r="19" spans="1:7" x14ac:dyDescent="0.25">
      <c r="A19" s="214" t="s">
        <v>77</v>
      </c>
      <c r="B19" s="103" t="s">
        <v>78</v>
      </c>
      <c r="C19" s="215">
        <v>0.31900000000000001</v>
      </c>
      <c r="F19" s="214" t="s">
        <v>79</v>
      </c>
      <c r="G19" s="87">
        <v>0.69599999999999995</v>
      </c>
    </row>
    <row r="20" spans="1:7" x14ac:dyDescent="0.25">
      <c r="A20" s="214" t="s">
        <v>97</v>
      </c>
      <c r="B20" s="103" t="s">
        <v>98</v>
      </c>
      <c r="C20" s="215">
        <v>0.32</v>
      </c>
    </row>
    <row r="21" spans="1:7" x14ac:dyDescent="0.25">
      <c r="A21" s="214" t="s">
        <v>59</v>
      </c>
      <c r="B21" s="103" t="s">
        <v>60</v>
      </c>
      <c r="C21" s="215">
        <v>0.32100000000000001</v>
      </c>
    </row>
    <row r="22" spans="1:7" x14ac:dyDescent="0.25">
      <c r="A22" s="214" t="s">
        <v>45</v>
      </c>
      <c r="B22" s="103" t="s">
        <v>46</v>
      </c>
      <c r="C22" s="215">
        <v>0.34899999999999998</v>
      </c>
    </row>
    <row r="23" spans="1:7" x14ac:dyDescent="0.25">
      <c r="A23" s="213" t="s">
        <v>67</v>
      </c>
      <c r="B23" s="103" t="s">
        <v>68</v>
      </c>
      <c r="C23" s="105">
        <v>0.34899999999999998</v>
      </c>
    </row>
    <row r="24" spans="1:7" x14ac:dyDescent="0.25">
      <c r="A24" s="214" t="s">
        <v>49</v>
      </c>
      <c r="B24" s="103" t="s">
        <v>50</v>
      </c>
      <c r="C24" s="215">
        <v>0.35499999999999998</v>
      </c>
    </row>
    <row r="25" spans="1:7" x14ac:dyDescent="0.25">
      <c r="A25" s="214" t="s">
        <v>89</v>
      </c>
      <c r="B25" s="103" t="s">
        <v>90</v>
      </c>
      <c r="C25" s="215">
        <v>0.36099999999999999</v>
      </c>
    </row>
    <row r="26" spans="1:7" x14ac:dyDescent="0.25">
      <c r="A26" s="214" t="s">
        <v>101</v>
      </c>
      <c r="B26" s="103" t="s">
        <v>102</v>
      </c>
      <c r="C26" s="215">
        <v>0.375</v>
      </c>
    </row>
    <row r="27" spans="1:7" x14ac:dyDescent="0.25">
      <c r="A27" s="214" t="s">
        <v>47</v>
      </c>
      <c r="B27" s="103" t="s">
        <v>48</v>
      </c>
      <c r="C27" s="215">
        <v>0.38200000000000001</v>
      </c>
    </row>
    <row r="28" spans="1:7" x14ac:dyDescent="0.25">
      <c r="A28" s="214" t="s">
        <v>127</v>
      </c>
      <c r="B28" s="103" t="s">
        <v>128</v>
      </c>
      <c r="C28" s="215">
        <v>0.39200000000000002</v>
      </c>
    </row>
    <row r="29" spans="1:7" x14ac:dyDescent="0.25">
      <c r="A29" s="214" t="s">
        <v>83</v>
      </c>
      <c r="B29" s="103" t="s">
        <v>84</v>
      </c>
      <c r="C29" s="215">
        <v>0.39200000000000002</v>
      </c>
    </row>
    <row r="30" spans="1:7" x14ac:dyDescent="0.25">
      <c r="A30" s="214" t="s">
        <v>91</v>
      </c>
      <c r="B30" s="103" t="s">
        <v>92</v>
      </c>
      <c r="C30" s="215">
        <v>0.39700000000000002</v>
      </c>
    </row>
    <row r="31" spans="1:7" x14ac:dyDescent="0.25">
      <c r="A31" s="214" t="s">
        <v>73</v>
      </c>
      <c r="B31" s="103" t="s">
        <v>74</v>
      </c>
      <c r="C31" s="215">
        <v>0.39700000000000002</v>
      </c>
    </row>
    <row r="32" spans="1:7" x14ac:dyDescent="0.25">
      <c r="A32" s="213" t="s">
        <v>57</v>
      </c>
      <c r="B32" s="103" t="s">
        <v>58</v>
      </c>
      <c r="C32" s="105">
        <v>0.41199999999999998</v>
      </c>
    </row>
    <row r="33" spans="1:3" x14ac:dyDescent="0.25">
      <c r="A33" s="214" t="s">
        <v>115</v>
      </c>
      <c r="B33" s="103" t="s">
        <v>116</v>
      </c>
      <c r="C33" s="215">
        <v>0.42199999999999999</v>
      </c>
    </row>
    <row r="34" spans="1:3" x14ac:dyDescent="0.25">
      <c r="A34" s="214" t="s">
        <v>107</v>
      </c>
      <c r="B34" s="103" t="s">
        <v>108</v>
      </c>
      <c r="C34" s="215">
        <v>0.435</v>
      </c>
    </row>
    <row r="35" spans="1:3" x14ac:dyDescent="0.25">
      <c r="A35" s="214" t="s">
        <v>99</v>
      </c>
      <c r="B35" s="103" t="s">
        <v>100</v>
      </c>
      <c r="C35" s="215">
        <v>0.441</v>
      </c>
    </row>
    <row r="36" spans="1:3" x14ac:dyDescent="0.25">
      <c r="A36" s="214" t="s">
        <v>81</v>
      </c>
      <c r="B36" s="103" t="s">
        <v>82</v>
      </c>
      <c r="C36" s="215">
        <v>0.44400000000000001</v>
      </c>
    </row>
    <row r="37" spans="1:3" x14ac:dyDescent="0.25">
      <c r="A37" s="214" t="s">
        <v>85</v>
      </c>
      <c r="B37" s="103" t="s">
        <v>86</v>
      </c>
      <c r="C37" s="215">
        <v>0.44800000000000001</v>
      </c>
    </row>
    <row r="38" spans="1:3" x14ac:dyDescent="0.25">
      <c r="A38" s="214" t="s">
        <v>117</v>
      </c>
      <c r="B38" s="103" t="s">
        <v>118</v>
      </c>
      <c r="C38" s="215">
        <v>0.45</v>
      </c>
    </row>
    <row r="39" spans="1:3" x14ac:dyDescent="0.25">
      <c r="A39" s="213" t="s">
        <v>75</v>
      </c>
      <c r="B39" s="103" t="s">
        <v>76</v>
      </c>
      <c r="C39" s="105">
        <v>0.45600000000000002</v>
      </c>
    </row>
    <row r="40" spans="1:3" x14ac:dyDescent="0.25">
      <c r="A40" s="214" t="s">
        <v>55</v>
      </c>
      <c r="B40" s="103" t="s">
        <v>56</v>
      </c>
      <c r="C40" s="215">
        <v>0.46899999999999997</v>
      </c>
    </row>
    <row r="41" spans="1:3" x14ac:dyDescent="0.25">
      <c r="A41" s="214" t="s">
        <v>41</v>
      </c>
      <c r="B41" s="103" t="s">
        <v>42</v>
      </c>
      <c r="C41" s="215">
        <v>0.47</v>
      </c>
    </row>
    <row r="42" spans="1:3" x14ac:dyDescent="0.25">
      <c r="A42" s="214" t="s">
        <v>113</v>
      </c>
      <c r="B42" s="103" t="s">
        <v>114</v>
      </c>
      <c r="C42" s="215">
        <v>0.47299999999999998</v>
      </c>
    </row>
    <row r="43" spans="1:3" x14ac:dyDescent="0.25">
      <c r="A43" s="213" t="s">
        <v>35</v>
      </c>
      <c r="B43" s="103" t="s">
        <v>36</v>
      </c>
      <c r="C43" s="105">
        <v>0.47899999999999998</v>
      </c>
    </row>
    <row r="44" spans="1:3" x14ac:dyDescent="0.25">
      <c r="A44" s="214" t="s">
        <v>111</v>
      </c>
      <c r="B44" s="103" t="s">
        <v>112</v>
      </c>
      <c r="C44" s="215">
        <v>0.48099999999999998</v>
      </c>
    </row>
    <row r="45" spans="1:3" x14ac:dyDescent="0.25">
      <c r="A45" s="214" t="s">
        <v>51</v>
      </c>
      <c r="B45" s="103" t="s">
        <v>52</v>
      </c>
      <c r="C45" s="215">
        <v>0.48299999999999998</v>
      </c>
    </row>
    <row r="46" spans="1:3" x14ac:dyDescent="0.25">
      <c r="A46" s="214" t="s">
        <v>71</v>
      </c>
      <c r="B46" s="103" t="s">
        <v>72</v>
      </c>
      <c r="C46" s="215">
        <v>0.48499999999999999</v>
      </c>
    </row>
    <row r="47" spans="1:3" x14ac:dyDescent="0.25">
      <c r="A47" s="214" t="s">
        <v>123</v>
      </c>
      <c r="B47" s="103" t="s">
        <v>124</v>
      </c>
      <c r="C47" s="215">
        <v>0.48899999999999999</v>
      </c>
    </row>
    <row r="48" spans="1:3" x14ac:dyDescent="0.25">
      <c r="A48" s="214" t="s">
        <v>103</v>
      </c>
      <c r="B48" s="103" t="s">
        <v>104</v>
      </c>
      <c r="C48" s="215">
        <v>0.49099999999999999</v>
      </c>
    </row>
    <row r="49" spans="1:8" x14ac:dyDescent="0.25">
      <c r="A49" s="214" t="s">
        <v>105</v>
      </c>
      <c r="B49" s="103" t="s">
        <v>106</v>
      </c>
      <c r="C49" s="215">
        <v>0.499</v>
      </c>
    </row>
    <row r="50" spans="1:8" x14ac:dyDescent="0.25">
      <c r="A50" s="214" t="s">
        <v>63</v>
      </c>
      <c r="B50" s="103" t="s">
        <v>64</v>
      </c>
      <c r="C50" s="215">
        <v>0.503</v>
      </c>
    </row>
    <row r="51" spans="1:8" x14ac:dyDescent="0.25">
      <c r="A51" s="214" t="s">
        <v>129</v>
      </c>
      <c r="B51" s="103" t="s">
        <v>130</v>
      </c>
      <c r="C51" s="215">
        <v>0.50800000000000001</v>
      </c>
    </row>
    <row r="52" spans="1:8" x14ac:dyDescent="0.25">
      <c r="A52" s="214" t="s">
        <v>95</v>
      </c>
      <c r="B52" s="103" t="s">
        <v>96</v>
      </c>
      <c r="C52" s="215">
        <v>0.51400000000000001</v>
      </c>
    </row>
    <row r="53" spans="1:8" x14ac:dyDescent="0.25">
      <c r="A53" s="214" t="s">
        <v>119</v>
      </c>
      <c r="B53" s="103" t="s">
        <v>120</v>
      </c>
      <c r="C53" s="215">
        <v>0.56499999999999995</v>
      </c>
    </row>
    <row r="54" spans="1:8" x14ac:dyDescent="0.25">
      <c r="A54" s="214" t="s">
        <v>121</v>
      </c>
      <c r="B54" s="103" t="s">
        <v>122</v>
      </c>
      <c r="C54" s="215">
        <v>0.57199999999999995</v>
      </c>
    </row>
    <row r="55" spans="1:8" x14ac:dyDescent="0.25">
      <c r="A55" s="214" t="s">
        <v>131</v>
      </c>
      <c r="B55" s="103" t="s">
        <v>132</v>
      </c>
      <c r="C55" s="215">
        <v>0.60499999999999998</v>
      </c>
    </row>
    <row r="56" spans="1:8" x14ac:dyDescent="0.25">
      <c r="A56" s="214" t="s">
        <v>53</v>
      </c>
      <c r="B56" s="103" t="s">
        <v>54</v>
      </c>
      <c r="C56" s="215">
        <v>0.626</v>
      </c>
    </row>
    <row r="57" spans="1:8" x14ac:dyDescent="0.25">
      <c r="A57" s="213" t="s">
        <v>43</v>
      </c>
      <c r="B57" s="103" t="s">
        <v>44</v>
      </c>
      <c r="C57" s="105">
        <v>0.65400000000000003</v>
      </c>
    </row>
    <row r="58" spans="1:8" x14ac:dyDescent="0.25">
      <c r="A58" s="214" t="s">
        <v>125</v>
      </c>
      <c r="B58" s="103" t="s">
        <v>126</v>
      </c>
      <c r="C58" s="215">
        <v>0.67</v>
      </c>
    </row>
    <row r="59" spans="1:8" x14ac:dyDescent="0.25">
      <c r="A59" s="214" t="s">
        <v>79</v>
      </c>
      <c r="B59" s="103" t="s">
        <v>80</v>
      </c>
      <c r="C59" s="215">
        <v>0.69599999999999995</v>
      </c>
    </row>
    <row r="60" spans="1:8" x14ac:dyDescent="0.25">
      <c r="A60" s="214" t="s">
        <v>137</v>
      </c>
      <c r="B60" s="103" t="s">
        <v>138</v>
      </c>
      <c r="C60" s="215">
        <v>0.754</v>
      </c>
    </row>
    <row r="61" spans="1:8" x14ac:dyDescent="0.25">
      <c r="A61" s="103"/>
      <c r="B61" s="103"/>
      <c r="C61" s="103"/>
    </row>
    <row r="62" spans="1:8" x14ac:dyDescent="0.25">
      <c r="A62" s="213"/>
      <c r="B62" s="102" t="s">
        <v>340</v>
      </c>
      <c r="C62" s="305">
        <f>AVERAGE(C9:C59)</f>
        <v>0.42433333333333345</v>
      </c>
      <c r="D62" s="304"/>
      <c r="E62" s="56"/>
      <c r="F62" s="56"/>
      <c r="G62" s="56"/>
      <c r="H62" s="56"/>
    </row>
    <row r="63" spans="1:8" s="56" customFormat="1" x14ac:dyDescent="0.25">
      <c r="A63" s="306"/>
      <c r="B63" s="62"/>
      <c r="C63" s="307"/>
      <c r="D63" s="304"/>
    </row>
    <row r="64" spans="1:8" x14ac:dyDescent="0.25">
      <c r="A64" s="56"/>
      <c r="B64" s="56"/>
      <c r="C64" s="56"/>
      <c r="D64" s="56"/>
      <c r="E64" s="56"/>
      <c r="F64" s="56"/>
      <c r="G64" s="56"/>
      <c r="H64" s="56"/>
    </row>
    <row r="65" spans="1:8" x14ac:dyDescent="0.25">
      <c r="A65" s="57" t="s">
        <v>822</v>
      </c>
      <c r="B65" s="56"/>
      <c r="C65" s="56"/>
      <c r="D65" s="56"/>
      <c r="E65" s="56"/>
      <c r="F65" s="56"/>
      <c r="G65" s="56"/>
      <c r="H65" s="56"/>
    </row>
    <row r="66" spans="1:8" x14ac:dyDescent="0.25">
      <c r="A66" s="57" t="s">
        <v>823</v>
      </c>
      <c r="B66" s="56"/>
      <c r="C66" s="56"/>
      <c r="D66" s="56"/>
      <c r="E66" s="56"/>
      <c r="F66" s="56"/>
      <c r="G66" s="56"/>
      <c r="H66" s="56"/>
    </row>
    <row r="67" spans="1:8" x14ac:dyDescent="0.25">
      <c r="A67" s="57" t="s">
        <v>824</v>
      </c>
      <c r="B67" s="56"/>
      <c r="C67" s="56"/>
      <c r="D67" s="56"/>
      <c r="E67" s="56"/>
      <c r="F67" s="56"/>
      <c r="G67" s="56"/>
      <c r="H67" s="56"/>
    </row>
    <row r="68" spans="1:8" x14ac:dyDescent="0.25">
      <c r="A68" s="57"/>
      <c r="B68" s="56"/>
      <c r="C68" s="56"/>
      <c r="D68" s="56"/>
      <c r="E68" s="56"/>
      <c r="F68" s="56"/>
      <c r="G68" s="56"/>
      <c r="H68" s="56"/>
    </row>
    <row r="69" spans="1:8" x14ac:dyDescent="0.25">
      <c r="A69" s="57"/>
      <c r="B69" s="56"/>
      <c r="C69" s="56"/>
      <c r="D69" s="56"/>
      <c r="E69" s="56"/>
      <c r="F69" s="56"/>
      <c r="G69" s="56"/>
      <c r="H69" s="56"/>
    </row>
    <row r="70" spans="1:8" x14ac:dyDescent="0.25">
      <c r="A70" s="59" t="s">
        <v>742</v>
      </c>
      <c r="B70" s="56"/>
      <c r="C70" s="56"/>
      <c r="D70" s="56"/>
      <c r="E70" s="56"/>
      <c r="F70" s="56"/>
      <c r="G70" s="56"/>
      <c r="H70" s="56"/>
    </row>
    <row r="71" spans="1:8" x14ac:dyDescent="0.25">
      <c r="A71" s="56"/>
      <c r="B71" s="56"/>
      <c r="C71" s="56"/>
      <c r="D71" s="56"/>
      <c r="E71" s="56"/>
      <c r="F71" s="56"/>
      <c r="G71" s="56"/>
      <c r="H71" s="56"/>
    </row>
    <row r="72" spans="1:8" x14ac:dyDescent="0.25">
      <c r="A72" s="61" t="s">
        <v>825</v>
      </c>
      <c r="B72" s="56"/>
      <c r="C72" s="56"/>
      <c r="D72" s="56"/>
      <c r="E72" s="56"/>
      <c r="F72" s="56"/>
      <c r="G72" s="56"/>
      <c r="H72" s="56"/>
    </row>
    <row r="73" spans="1:8" x14ac:dyDescent="0.25">
      <c r="A73" s="56"/>
      <c r="B73" s="56"/>
      <c r="C73" s="56"/>
      <c r="D73" s="56"/>
      <c r="E73" s="56"/>
      <c r="F73" s="56"/>
      <c r="G73" s="56"/>
      <c r="H73" s="56"/>
    </row>
  </sheetData>
  <mergeCells count="2">
    <mergeCell ref="A6:C7"/>
    <mergeCell ref="F8:G8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30" workbookViewId="0">
      <selection activeCell="A60" sqref="A60:D61"/>
    </sheetView>
  </sheetViews>
  <sheetFormatPr defaultColWidth="8.85546875" defaultRowHeight="15" x14ac:dyDescent="0.25"/>
  <cols>
    <col min="2" max="2" width="18.7109375" bestFit="1" customWidth="1"/>
    <col min="3" max="3" width="11.28515625" customWidth="1"/>
    <col min="4" max="4" width="10.140625" customWidth="1"/>
  </cols>
  <sheetData>
    <row r="1" spans="1:4" s="56" customFormat="1" ht="15.75" x14ac:dyDescent="0.25">
      <c r="A1" s="2" t="s">
        <v>591</v>
      </c>
    </row>
    <row r="2" spans="1:4" s="56" customFormat="1" x14ac:dyDescent="0.25"/>
    <row r="3" spans="1:4" s="56" customFormat="1" ht="18.75" x14ac:dyDescent="0.3">
      <c r="A3" s="27" t="s">
        <v>141</v>
      </c>
      <c r="B3" s="28" t="s">
        <v>142</v>
      </c>
    </row>
    <row r="4" spans="1:4" s="56" customFormat="1" x14ac:dyDescent="0.25"/>
    <row r="5" spans="1:4" s="56" customFormat="1" x14ac:dyDescent="0.25"/>
    <row r="6" spans="1:4" x14ac:dyDescent="0.25">
      <c r="A6" s="390" t="s">
        <v>591</v>
      </c>
      <c r="B6" s="390"/>
      <c r="C6" s="390"/>
      <c r="D6" s="390"/>
    </row>
    <row r="7" spans="1:4" x14ac:dyDescent="0.25">
      <c r="A7" s="390"/>
      <c r="B7" s="390"/>
      <c r="C7" s="390"/>
      <c r="D7" s="390"/>
    </row>
    <row r="8" spans="1:4" x14ac:dyDescent="0.25">
      <c r="A8" s="308" t="s">
        <v>224</v>
      </c>
      <c r="B8" s="300" t="s">
        <v>139</v>
      </c>
      <c r="C8" s="308" t="s">
        <v>401</v>
      </c>
      <c r="D8" s="308" t="s">
        <v>402</v>
      </c>
    </row>
    <row r="9" spans="1:4" x14ac:dyDescent="0.25">
      <c r="A9" s="216" t="s">
        <v>43</v>
      </c>
      <c r="B9" s="168" t="s">
        <v>44</v>
      </c>
      <c r="C9" s="295">
        <v>39780</v>
      </c>
      <c r="D9" s="295">
        <v>60372</v>
      </c>
    </row>
    <row r="10" spans="1:4" x14ac:dyDescent="0.25">
      <c r="A10" s="216" t="s">
        <v>133</v>
      </c>
      <c r="B10" s="168" t="s">
        <v>134</v>
      </c>
      <c r="C10" s="295">
        <v>29400</v>
      </c>
      <c r="D10" s="295">
        <v>57660</v>
      </c>
    </row>
    <row r="11" spans="1:4" x14ac:dyDescent="0.25">
      <c r="A11" s="216" t="s">
        <v>75</v>
      </c>
      <c r="B11" s="168" t="s">
        <v>76</v>
      </c>
      <c r="C11" s="295">
        <v>42050</v>
      </c>
      <c r="D11" s="295">
        <v>71339</v>
      </c>
    </row>
    <row r="12" spans="1:4" x14ac:dyDescent="0.25">
      <c r="A12" s="216" t="s">
        <v>67</v>
      </c>
      <c r="B12" s="168" t="s">
        <v>68</v>
      </c>
      <c r="C12" s="295">
        <v>34260</v>
      </c>
      <c r="D12" s="295">
        <v>54504</v>
      </c>
    </row>
    <row r="13" spans="1:4" x14ac:dyDescent="0.25">
      <c r="A13" s="216" t="s">
        <v>93</v>
      </c>
      <c r="B13" s="168" t="s">
        <v>94</v>
      </c>
      <c r="C13" s="295">
        <v>41309</v>
      </c>
      <c r="D13" s="295">
        <v>72509</v>
      </c>
    </row>
    <row r="14" spans="1:4" x14ac:dyDescent="0.25">
      <c r="A14" s="216" t="s">
        <v>57</v>
      </c>
      <c r="B14" s="168" t="s">
        <v>58</v>
      </c>
      <c r="C14" s="295">
        <v>31979</v>
      </c>
      <c r="D14" s="295">
        <v>70801</v>
      </c>
    </row>
    <row r="15" spans="1:4" x14ac:dyDescent="0.25">
      <c r="A15" s="216" t="s">
        <v>35</v>
      </c>
      <c r="B15" s="168" t="s">
        <v>36</v>
      </c>
      <c r="C15" s="295">
        <v>33660</v>
      </c>
      <c r="D15" s="295">
        <v>50572</v>
      </c>
    </row>
    <row r="16" spans="1:4" x14ac:dyDescent="0.25">
      <c r="A16" s="216" t="s">
        <v>81</v>
      </c>
      <c r="B16" s="168" t="s">
        <v>82</v>
      </c>
      <c r="C16" s="295">
        <v>34233</v>
      </c>
      <c r="D16" s="295">
        <v>71988</v>
      </c>
    </row>
    <row r="17" spans="1:4" x14ac:dyDescent="0.25">
      <c r="A17" s="216" t="s">
        <v>125</v>
      </c>
      <c r="B17" s="168" t="s">
        <v>126</v>
      </c>
      <c r="C17" s="295">
        <v>27072</v>
      </c>
      <c r="D17" s="295">
        <v>52632</v>
      </c>
    </row>
    <row r="18" spans="1:4" x14ac:dyDescent="0.25">
      <c r="A18" s="216" t="s">
        <v>37</v>
      </c>
      <c r="B18" s="168" t="s">
        <v>38</v>
      </c>
      <c r="C18" s="295">
        <v>25337</v>
      </c>
      <c r="D18" s="295">
        <v>37638</v>
      </c>
    </row>
    <row r="19" spans="1:4" x14ac:dyDescent="0.25">
      <c r="A19" s="216" t="s">
        <v>115</v>
      </c>
      <c r="B19" s="168" t="s">
        <v>116</v>
      </c>
      <c r="C19" s="295">
        <v>33902</v>
      </c>
      <c r="D19" s="295">
        <v>70204</v>
      </c>
    </row>
    <row r="20" spans="1:4" x14ac:dyDescent="0.25">
      <c r="A20" s="216" t="s">
        <v>95</v>
      </c>
      <c r="B20" s="168" t="s">
        <v>96</v>
      </c>
      <c r="C20" s="295">
        <v>46394</v>
      </c>
      <c r="D20" s="295">
        <v>53977</v>
      </c>
    </row>
    <row r="21" spans="1:4" x14ac:dyDescent="0.25">
      <c r="A21" s="216" t="s">
        <v>99</v>
      </c>
      <c r="B21" s="168" t="s">
        <v>100</v>
      </c>
      <c r="C21" s="295">
        <v>44792</v>
      </c>
      <c r="D21" s="295">
        <v>68108</v>
      </c>
    </row>
    <row r="22" spans="1:4" x14ac:dyDescent="0.25">
      <c r="A22" s="216" t="s">
        <v>87</v>
      </c>
      <c r="B22" s="168" t="s">
        <v>88</v>
      </c>
      <c r="C22" s="295">
        <v>38700</v>
      </c>
      <c r="D22" s="295">
        <v>62088</v>
      </c>
    </row>
    <row r="23" spans="1:4" x14ac:dyDescent="0.25">
      <c r="A23" s="216" t="s">
        <v>119</v>
      </c>
      <c r="B23" s="168" t="s">
        <v>120</v>
      </c>
      <c r="C23" s="295">
        <v>26502</v>
      </c>
      <c r="D23" s="295">
        <v>53080</v>
      </c>
    </row>
    <row r="24" spans="1:4" x14ac:dyDescent="0.25">
      <c r="A24" s="216" t="s">
        <v>111</v>
      </c>
      <c r="B24" s="168" t="s">
        <v>112</v>
      </c>
      <c r="C24" s="295">
        <v>34008</v>
      </c>
      <c r="D24" s="295">
        <v>49649</v>
      </c>
    </row>
    <row r="25" spans="1:4" x14ac:dyDescent="0.25">
      <c r="A25" s="216" t="s">
        <v>71</v>
      </c>
      <c r="B25" s="168" t="s">
        <v>72</v>
      </c>
      <c r="C25" s="295">
        <v>57949</v>
      </c>
      <c r="D25" s="295">
        <v>73519</v>
      </c>
    </row>
    <row r="26" spans="1:4" x14ac:dyDescent="0.25">
      <c r="A26" s="216" t="s">
        <v>61</v>
      </c>
      <c r="B26" s="168" t="s">
        <v>62</v>
      </c>
      <c r="C26" s="295">
        <v>34953</v>
      </c>
      <c r="D26" s="295">
        <v>60405</v>
      </c>
    </row>
    <row r="27" spans="1:4" x14ac:dyDescent="0.25">
      <c r="A27" s="216" t="s">
        <v>117</v>
      </c>
      <c r="B27" s="168" t="s">
        <v>118</v>
      </c>
      <c r="C27" s="295">
        <v>34389</v>
      </c>
      <c r="D27" s="295">
        <v>61136</v>
      </c>
    </row>
    <row r="28" spans="1:4" x14ac:dyDescent="0.25">
      <c r="A28" s="216" t="s">
        <v>41</v>
      </c>
      <c r="B28" s="168" t="s">
        <v>42</v>
      </c>
      <c r="C28" s="295">
        <v>49263</v>
      </c>
      <c r="D28" s="295">
        <v>80018</v>
      </c>
    </row>
    <row r="29" spans="1:4" x14ac:dyDescent="0.25">
      <c r="A29" s="216" t="s">
        <v>85</v>
      </c>
      <c r="B29" s="168" t="s">
        <v>86</v>
      </c>
      <c r="C29" s="295">
        <v>38437</v>
      </c>
      <c r="D29" s="295">
        <v>51595</v>
      </c>
    </row>
    <row r="30" spans="1:4" x14ac:dyDescent="0.25">
      <c r="A30" s="216" t="s">
        <v>51</v>
      </c>
      <c r="B30" s="168" t="s">
        <v>52</v>
      </c>
      <c r="C30" s="295">
        <v>32336</v>
      </c>
      <c r="D30" s="295">
        <v>63004</v>
      </c>
    </row>
    <row r="31" spans="1:4" x14ac:dyDescent="0.25">
      <c r="A31" s="216" t="s">
        <v>53</v>
      </c>
      <c r="B31" s="168" t="s">
        <v>54</v>
      </c>
      <c r="C31" s="295">
        <v>39384</v>
      </c>
      <c r="D31" s="295">
        <v>71352</v>
      </c>
    </row>
    <row r="32" spans="1:4" x14ac:dyDescent="0.25">
      <c r="A32" s="216" t="s">
        <v>107</v>
      </c>
      <c r="B32" s="168" t="s">
        <v>108</v>
      </c>
      <c r="C32" s="295">
        <v>34474</v>
      </c>
      <c r="D32" s="295">
        <v>59604</v>
      </c>
    </row>
    <row r="33" spans="1:4" x14ac:dyDescent="0.25">
      <c r="A33" s="216" t="s">
        <v>69</v>
      </c>
      <c r="B33" s="168" t="s">
        <v>70</v>
      </c>
      <c r="C33" s="295">
        <v>39069</v>
      </c>
      <c r="D33" s="295">
        <v>58606</v>
      </c>
    </row>
    <row r="34" spans="1:4" x14ac:dyDescent="0.25">
      <c r="A34" s="216" t="s">
        <v>135</v>
      </c>
      <c r="B34" s="168" t="s">
        <v>136</v>
      </c>
      <c r="C34" s="295">
        <v>25812</v>
      </c>
      <c r="D34" s="295">
        <v>32392</v>
      </c>
    </row>
    <row r="35" spans="1:4" x14ac:dyDescent="0.25">
      <c r="A35" s="216" t="s">
        <v>121</v>
      </c>
      <c r="B35" s="168" t="s">
        <v>122</v>
      </c>
      <c r="C35" s="295">
        <v>37968</v>
      </c>
      <c r="D35" s="295">
        <v>66048</v>
      </c>
    </row>
    <row r="36" spans="1:4" x14ac:dyDescent="0.25">
      <c r="A36" s="216" t="s">
        <v>47</v>
      </c>
      <c r="B36" s="168" t="s">
        <v>48</v>
      </c>
      <c r="C36" s="295">
        <v>35997</v>
      </c>
      <c r="D36" s="295">
        <v>64457</v>
      </c>
    </row>
    <row r="37" spans="1:4" x14ac:dyDescent="0.25">
      <c r="A37" s="216" t="s">
        <v>113</v>
      </c>
      <c r="B37" s="168" t="s">
        <v>114</v>
      </c>
      <c r="C37" s="295">
        <v>42099</v>
      </c>
      <c r="D37" s="295">
        <v>57637</v>
      </c>
    </row>
    <row r="38" spans="1:4" x14ac:dyDescent="0.25">
      <c r="A38" s="216" t="s">
        <v>109</v>
      </c>
      <c r="B38" s="168" t="s">
        <v>110</v>
      </c>
      <c r="C38" s="295">
        <v>31616</v>
      </c>
      <c r="D38" s="295">
        <v>49004</v>
      </c>
    </row>
    <row r="39" spans="1:4" x14ac:dyDescent="0.25">
      <c r="A39" s="216" t="s">
        <v>83</v>
      </c>
      <c r="B39" s="168" t="s">
        <v>84</v>
      </c>
      <c r="C39" s="295">
        <v>33715</v>
      </c>
      <c r="D39" s="295">
        <v>64530</v>
      </c>
    </row>
    <row r="40" spans="1:4" x14ac:dyDescent="0.25">
      <c r="A40" s="216" t="s">
        <v>73</v>
      </c>
      <c r="B40" s="168" t="s">
        <v>74</v>
      </c>
      <c r="C40" s="295">
        <v>49288</v>
      </c>
      <c r="D40" s="295">
        <v>66963</v>
      </c>
    </row>
    <row r="41" spans="1:4" x14ac:dyDescent="0.25">
      <c r="A41" s="216" t="s">
        <v>123</v>
      </c>
      <c r="B41" s="168" t="s">
        <v>124</v>
      </c>
      <c r="C41" s="295">
        <v>24170</v>
      </c>
      <c r="D41" s="295">
        <v>54434</v>
      </c>
    </row>
    <row r="42" spans="1:4" x14ac:dyDescent="0.25">
      <c r="A42" s="216" t="s">
        <v>131</v>
      </c>
      <c r="B42" s="168" t="s">
        <v>132</v>
      </c>
      <c r="C42" s="295">
        <v>32616</v>
      </c>
      <c r="D42" s="295">
        <v>40674</v>
      </c>
    </row>
    <row r="43" spans="1:4" x14ac:dyDescent="0.25">
      <c r="A43" s="216" t="s">
        <v>91</v>
      </c>
      <c r="B43" s="168" t="s">
        <v>92</v>
      </c>
      <c r="C43" s="295">
        <v>36171</v>
      </c>
      <c r="D43" s="295">
        <v>50918</v>
      </c>
    </row>
    <row r="44" spans="1:4" x14ac:dyDescent="0.25">
      <c r="A44" s="216" t="s">
        <v>105</v>
      </c>
      <c r="B44" s="168" t="s">
        <v>106</v>
      </c>
      <c r="C44" s="295">
        <v>32500</v>
      </c>
      <c r="D44" s="295">
        <v>60164</v>
      </c>
    </row>
    <row r="45" spans="1:4" x14ac:dyDescent="0.25">
      <c r="A45" s="216" t="s">
        <v>59</v>
      </c>
      <c r="B45" s="168" t="s">
        <v>60</v>
      </c>
      <c r="C45" s="295">
        <v>46692</v>
      </c>
      <c r="D45" s="295">
        <v>78972</v>
      </c>
    </row>
    <row r="46" spans="1:4" x14ac:dyDescent="0.25">
      <c r="A46" s="216" t="s">
        <v>89</v>
      </c>
      <c r="B46" s="168" t="s">
        <v>90</v>
      </c>
      <c r="C46" s="295">
        <v>30805</v>
      </c>
      <c r="D46" s="295">
        <v>71675</v>
      </c>
    </row>
    <row r="47" spans="1:4" x14ac:dyDescent="0.25">
      <c r="A47" s="216" t="s">
        <v>79</v>
      </c>
      <c r="B47" s="168" t="s">
        <v>80</v>
      </c>
      <c r="C47" s="295">
        <v>43576</v>
      </c>
      <c r="D47" s="295">
        <v>72384</v>
      </c>
    </row>
    <row r="48" spans="1:4" x14ac:dyDescent="0.25">
      <c r="A48" s="216" t="s">
        <v>39</v>
      </c>
      <c r="B48" s="168" t="s">
        <v>40</v>
      </c>
      <c r="C48" s="295">
        <v>37464</v>
      </c>
      <c r="D48" s="295">
        <v>70188</v>
      </c>
    </row>
    <row r="49" spans="1:5" x14ac:dyDescent="0.25">
      <c r="A49" s="216" t="s">
        <v>103</v>
      </c>
      <c r="B49" s="168" t="s">
        <v>104</v>
      </c>
      <c r="C49" s="295">
        <v>29399</v>
      </c>
      <c r="D49" s="295">
        <v>56724</v>
      </c>
    </row>
    <row r="50" spans="1:5" x14ac:dyDescent="0.25">
      <c r="A50" s="216" t="s">
        <v>101</v>
      </c>
      <c r="B50" s="168" t="s">
        <v>102</v>
      </c>
      <c r="C50" s="295">
        <v>34087</v>
      </c>
      <c r="D50" s="295">
        <v>54579</v>
      </c>
    </row>
    <row r="51" spans="1:5" x14ac:dyDescent="0.25">
      <c r="A51" s="216" t="s">
        <v>77</v>
      </c>
      <c r="B51" s="168" t="s">
        <v>78</v>
      </c>
      <c r="C51" s="295">
        <v>38515</v>
      </c>
      <c r="D51" s="295">
        <v>51507</v>
      </c>
    </row>
    <row r="52" spans="1:5" x14ac:dyDescent="0.25">
      <c r="A52" s="216" t="s">
        <v>97</v>
      </c>
      <c r="B52" s="168" t="s">
        <v>98</v>
      </c>
      <c r="C52" s="295">
        <v>46707</v>
      </c>
      <c r="D52" s="295">
        <v>75522</v>
      </c>
    </row>
    <row r="53" spans="1:5" x14ac:dyDescent="0.25">
      <c r="A53" s="216" t="s">
        <v>49</v>
      </c>
      <c r="B53" s="168" t="s">
        <v>50</v>
      </c>
      <c r="C53" s="295">
        <v>50696</v>
      </c>
      <c r="D53" s="295">
        <v>78623</v>
      </c>
    </row>
    <row r="54" spans="1:5" x14ac:dyDescent="0.25">
      <c r="A54" s="216" t="s">
        <v>45</v>
      </c>
      <c r="B54" s="168" t="s">
        <v>46</v>
      </c>
      <c r="C54" s="295">
        <v>39816</v>
      </c>
      <c r="D54" s="295">
        <v>65700</v>
      </c>
    </row>
    <row r="55" spans="1:5" x14ac:dyDescent="0.25">
      <c r="A55" s="216" t="s">
        <v>63</v>
      </c>
      <c r="B55" s="168" t="s">
        <v>64</v>
      </c>
      <c r="C55" s="295">
        <v>33804</v>
      </c>
      <c r="D55" s="295">
        <v>66096</v>
      </c>
    </row>
    <row r="56" spans="1:5" x14ac:dyDescent="0.25">
      <c r="A56" s="216" t="s">
        <v>55</v>
      </c>
      <c r="B56" s="168" t="s">
        <v>56</v>
      </c>
      <c r="C56" s="295">
        <v>35166</v>
      </c>
      <c r="D56" s="295">
        <v>59812</v>
      </c>
    </row>
    <row r="57" spans="1:5" x14ac:dyDescent="0.25">
      <c r="A57" s="216" t="s">
        <v>129</v>
      </c>
      <c r="B57" s="168" t="s">
        <v>130</v>
      </c>
      <c r="C57" s="295">
        <v>29251</v>
      </c>
      <c r="D57" s="295">
        <v>65221</v>
      </c>
    </row>
    <row r="58" spans="1:5" x14ac:dyDescent="0.25">
      <c r="A58" s="216" t="s">
        <v>127</v>
      </c>
      <c r="B58" s="168" t="s">
        <v>128</v>
      </c>
      <c r="C58" s="295">
        <v>35589</v>
      </c>
      <c r="D58" s="295">
        <v>65690</v>
      </c>
    </row>
    <row r="59" spans="1:5" x14ac:dyDescent="0.25">
      <c r="A59" s="216" t="s">
        <v>65</v>
      </c>
      <c r="B59" s="168" t="s">
        <v>66</v>
      </c>
      <c r="C59" s="295">
        <v>52087</v>
      </c>
      <c r="D59" s="295">
        <v>137813</v>
      </c>
    </row>
    <row r="60" spans="1:5" x14ac:dyDescent="0.25">
      <c r="A60" s="433" t="s">
        <v>403</v>
      </c>
      <c r="B60" s="434"/>
      <c r="C60" s="434"/>
      <c r="D60" s="435"/>
    </row>
    <row r="61" spans="1:5" x14ac:dyDescent="0.25">
      <c r="A61" s="436"/>
      <c r="B61" s="437"/>
      <c r="C61" s="437"/>
      <c r="D61" s="438"/>
    </row>
    <row r="63" spans="1:5" x14ac:dyDescent="0.25">
      <c r="A63" s="276"/>
      <c r="B63" s="56"/>
      <c r="C63" s="56"/>
      <c r="D63" s="56"/>
      <c r="E63" s="56"/>
    </row>
    <row r="64" spans="1:5" x14ac:dyDescent="0.25">
      <c r="A64" s="59" t="s">
        <v>742</v>
      </c>
      <c r="B64" s="56"/>
      <c r="C64" s="56"/>
      <c r="D64" s="56"/>
      <c r="E64" s="56"/>
    </row>
    <row r="65" spans="1:5" x14ac:dyDescent="0.25">
      <c r="A65" s="56"/>
      <c r="B65" s="56"/>
      <c r="C65" s="56"/>
      <c r="D65" s="56"/>
      <c r="E65" s="56"/>
    </row>
    <row r="66" spans="1:5" x14ac:dyDescent="0.25">
      <c r="A66" s="61" t="s">
        <v>825</v>
      </c>
      <c r="B66" s="56"/>
      <c r="C66" s="56"/>
      <c r="D66" s="56"/>
      <c r="E66" s="56"/>
    </row>
  </sheetData>
  <mergeCells count="2">
    <mergeCell ref="A6:D7"/>
    <mergeCell ref="A60:D61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30" workbookViewId="0">
      <selection activeCell="G6" sqref="G6"/>
    </sheetView>
  </sheetViews>
  <sheetFormatPr defaultColWidth="8.85546875" defaultRowHeight="15" x14ac:dyDescent="0.25"/>
  <cols>
    <col min="2" max="2" width="18.7109375" bestFit="1" customWidth="1"/>
    <col min="3" max="3" width="16.42578125" customWidth="1"/>
  </cols>
  <sheetData>
    <row r="1" spans="1:3" s="56" customFormat="1" ht="15.75" x14ac:dyDescent="0.25">
      <c r="A1" s="38" t="s">
        <v>877</v>
      </c>
      <c r="B1" s="38"/>
    </row>
    <row r="2" spans="1:3" s="56" customFormat="1" x14ac:dyDescent="0.25">
      <c r="A2" s="61"/>
      <c r="B2" s="61"/>
    </row>
    <row r="3" spans="1:3" s="56" customFormat="1" ht="18.75" x14ac:dyDescent="0.3">
      <c r="A3" s="47" t="s">
        <v>141</v>
      </c>
      <c r="B3" s="48" t="s">
        <v>142</v>
      </c>
    </row>
    <row r="4" spans="1:3" s="56" customFormat="1" x14ac:dyDescent="0.25"/>
    <row r="5" spans="1:3" s="56" customFormat="1" x14ac:dyDescent="0.25"/>
    <row r="6" spans="1:3" x14ac:dyDescent="0.25">
      <c r="A6" s="390" t="s">
        <v>877</v>
      </c>
      <c r="B6" s="390"/>
      <c r="C6" s="390"/>
    </row>
    <row r="7" spans="1:3" x14ac:dyDescent="0.25">
      <c r="A7" s="390"/>
      <c r="B7" s="390"/>
      <c r="C7" s="390"/>
    </row>
    <row r="8" spans="1:3" ht="30" x14ac:dyDescent="0.25">
      <c r="A8" s="300" t="s">
        <v>224</v>
      </c>
      <c r="B8" s="300" t="s">
        <v>139</v>
      </c>
      <c r="C8" s="301" t="s">
        <v>404</v>
      </c>
    </row>
    <row r="9" spans="1:3" x14ac:dyDescent="0.25">
      <c r="A9" s="217" t="s">
        <v>43</v>
      </c>
      <c r="B9" s="103" t="s">
        <v>44</v>
      </c>
      <c r="C9" s="218">
        <v>0.13400000000000001</v>
      </c>
    </row>
    <row r="10" spans="1:3" x14ac:dyDescent="0.25">
      <c r="A10" s="217" t="s">
        <v>133</v>
      </c>
      <c r="B10" s="103" t="s">
        <v>134</v>
      </c>
      <c r="C10" s="218">
        <v>7.2999999999999995E-2</v>
      </c>
    </row>
    <row r="11" spans="1:3" x14ac:dyDescent="0.25">
      <c r="A11" s="217" t="s">
        <v>75</v>
      </c>
      <c r="B11" s="103" t="s">
        <v>76</v>
      </c>
      <c r="C11" s="218">
        <v>0.245</v>
      </c>
    </row>
    <row r="12" spans="1:3" x14ac:dyDescent="0.25">
      <c r="A12" s="102" t="s">
        <v>67</v>
      </c>
      <c r="B12" s="103" t="s">
        <v>68</v>
      </c>
      <c r="C12" s="218">
        <v>0.218</v>
      </c>
    </row>
    <row r="13" spans="1:3" x14ac:dyDescent="0.25">
      <c r="A13" s="217" t="s">
        <v>93</v>
      </c>
      <c r="B13" s="103" t="s">
        <v>94</v>
      </c>
      <c r="C13" s="218">
        <v>0.18</v>
      </c>
    </row>
    <row r="14" spans="1:3" x14ac:dyDescent="0.25">
      <c r="A14" s="217" t="s">
        <v>57</v>
      </c>
      <c r="B14" s="103" t="s">
        <v>58</v>
      </c>
      <c r="C14" s="218">
        <v>0.109</v>
      </c>
    </row>
    <row r="15" spans="1:3" x14ac:dyDescent="0.25">
      <c r="A15" s="217" t="s">
        <v>35</v>
      </c>
      <c r="B15" s="103" t="s">
        <v>36</v>
      </c>
      <c r="C15" s="218">
        <v>0.36299999999999999</v>
      </c>
    </row>
    <row r="16" spans="1:3" x14ac:dyDescent="0.25">
      <c r="A16" s="217" t="s">
        <v>81</v>
      </c>
      <c r="B16" s="103" t="s">
        <v>82</v>
      </c>
      <c r="C16" s="218">
        <v>8.8999999999999996E-2</v>
      </c>
    </row>
    <row r="17" spans="1:3" x14ac:dyDescent="0.25">
      <c r="A17" s="217" t="s">
        <v>125</v>
      </c>
      <c r="B17" s="103" t="s">
        <v>126</v>
      </c>
      <c r="C17" s="218">
        <v>0.13900000000000001</v>
      </c>
    </row>
    <row r="18" spans="1:3" x14ac:dyDescent="0.25">
      <c r="A18" s="217" t="s">
        <v>37</v>
      </c>
      <c r="B18" s="103" t="s">
        <v>38</v>
      </c>
      <c r="C18" s="218">
        <v>5.1999999999999998E-2</v>
      </c>
    </row>
    <row r="19" spans="1:3" x14ac:dyDescent="0.25">
      <c r="A19" s="217" t="s">
        <v>115</v>
      </c>
      <c r="B19" s="103" t="s">
        <v>116</v>
      </c>
      <c r="C19" s="218">
        <v>0.125</v>
      </c>
    </row>
    <row r="20" spans="1:3" x14ac:dyDescent="0.25">
      <c r="A20" s="217" t="s">
        <v>95</v>
      </c>
      <c r="B20" s="103" t="s">
        <v>96</v>
      </c>
      <c r="C20" s="218">
        <v>4.4999999999999998E-2</v>
      </c>
    </row>
    <row r="21" spans="1:3" x14ac:dyDescent="0.25">
      <c r="A21" s="217" t="s">
        <v>99</v>
      </c>
      <c r="B21" s="103" t="s">
        <v>100</v>
      </c>
      <c r="C21" s="218">
        <v>3.9E-2</v>
      </c>
    </row>
    <row r="22" spans="1:3" x14ac:dyDescent="0.25">
      <c r="A22" s="217" t="s">
        <v>87</v>
      </c>
      <c r="B22" s="103" t="s">
        <v>88</v>
      </c>
      <c r="C22" s="218">
        <v>0.121</v>
      </c>
    </row>
    <row r="23" spans="1:3" x14ac:dyDescent="0.25">
      <c r="A23" s="217" t="s">
        <v>119</v>
      </c>
      <c r="B23" s="103" t="s">
        <v>120</v>
      </c>
      <c r="C23" s="218">
        <v>2.3E-2</v>
      </c>
    </row>
    <row r="24" spans="1:3" x14ac:dyDescent="0.25">
      <c r="A24" s="217" t="s">
        <v>111</v>
      </c>
      <c r="B24" s="103" t="s">
        <v>112</v>
      </c>
      <c r="C24" s="218">
        <v>0.104</v>
      </c>
    </row>
    <row r="25" spans="1:3" x14ac:dyDescent="0.25">
      <c r="A25" s="217" t="s">
        <v>71</v>
      </c>
      <c r="B25" s="103" t="s">
        <v>72</v>
      </c>
      <c r="C25" s="218">
        <v>6.6000000000000003E-2</v>
      </c>
    </row>
    <row r="26" spans="1:3" x14ac:dyDescent="0.25">
      <c r="A26" s="217" t="s">
        <v>61</v>
      </c>
      <c r="B26" s="103" t="s">
        <v>62</v>
      </c>
      <c r="C26" s="218">
        <v>0.20799999999999999</v>
      </c>
    </row>
    <row r="27" spans="1:3" x14ac:dyDescent="0.25">
      <c r="A27" s="217" t="s">
        <v>117</v>
      </c>
      <c r="B27" s="103" t="s">
        <v>118</v>
      </c>
      <c r="C27" s="218">
        <v>0.29599999999999999</v>
      </c>
    </row>
    <row r="28" spans="1:3" x14ac:dyDescent="0.25">
      <c r="A28" s="217" t="s">
        <v>41</v>
      </c>
      <c r="B28" s="103" t="s">
        <v>42</v>
      </c>
      <c r="C28" s="218">
        <v>3.3000000000000002E-2</v>
      </c>
    </row>
    <row r="29" spans="1:3" x14ac:dyDescent="0.25">
      <c r="A29" s="217" t="s">
        <v>85</v>
      </c>
      <c r="B29" s="103" t="s">
        <v>86</v>
      </c>
      <c r="C29" s="218">
        <v>4.5999999999999999E-2</v>
      </c>
    </row>
    <row r="30" spans="1:3" x14ac:dyDescent="0.25">
      <c r="A30" s="217" t="s">
        <v>51</v>
      </c>
      <c r="B30" s="103" t="s">
        <v>52</v>
      </c>
      <c r="C30" s="218">
        <v>9.9000000000000005E-2</v>
      </c>
    </row>
    <row r="31" spans="1:3" x14ac:dyDescent="0.25">
      <c r="A31" s="217" t="s">
        <v>53</v>
      </c>
      <c r="B31" s="103" t="s">
        <v>54</v>
      </c>
      <c r="C31" s="218">
        <v>0</v>
      </c>
    </row>
    <row r="32" spans="1:3" x14ac:dyDescent="0.25">
      <c r="A32" s="217" t="s">
        <v>107</v>
      </c>
      <c r="B32" s="103" t="s">
        <v>108</v>
      </c>
      <c r="C32" s="218">
        <v>0.13300000000000001</v>
      </c>
    </row>
    <row r="33" spans="1:3" x14ac:dyDescent="0.25">
      <c r="A33" s="217" t="s">
        <v>69</v>
      </c>
      <c r="B33" s="103" t="s">
        <v>70</v>
      </c>
      <c r="C33" s="218">
        <v>0.379</v>
      </c>
    </row>
    <row r="34" spans="1:3" x14ac:dyDescent="0.25">
      <c r="A34" s="217" t="s">
        <v>135</v>
      </c>
      <c r="B34" s="103" t="s">
        <v>136</v>
      </c>
      <c r="C34" s="218">
        <v>5.1999999999999998E-2</v>
      </c>
    </row>
    <row r="35" spans="1:3" x14ac:dyDescent="0.25">
      <c r="A35" s="217" t="s">
        <v>121</v>
      </c>
      <c r="B35" s="103" t="s">
        <v>122</v>
      </c>
      <c r="C35" s="218">
        <v>7.9000000000000001E-2</v>
      </c>
    </row>
    <row r="36" spans="1:3" x14ac:dyDescent="0.25">
      <c r="A36" s="217" t="s">
        <v>47</v>
      </c>
      <c r="B36" s="103" t="s">
        <v>48</v>
      </c>
      <c r="C36" s="218">
        <v>0.186</v>
      </c>
    </row>
    <row r="37" spans="1:3" x14ac:dyDescent="0.25">
      <c r="A37" s="217" t="s">
        <v>113</v>
      </c>
      <c r="B37" s="103" t="s">
        <v>114</v>
      </c>
      <c r="C37" s="218">
        <v>8.4000000000000005E-2</v>
      </c>
    </row>
    <row r="38" spans="1:3" x14ac:dyDescent="0.25">
      <c r="A38" s="217" t="s">
        <v>109</v>
      </c>
      <c r="B38" s="103" t="s">
        <v>110</v>
      </c>
      <c r="C38" s="218">
        <v>7.5999999999999998E-2</v>
      </c>
    </row>
    <row r="39" spans="1:3" x14ac:dyDescent="0.25">
      <c r="A39" s="217" t="s">
        <v>83</v>
      </c>
      <c r="B39" s="103" t="s">
        <v>84</v>
      </c>
      <c r="C39" s="218">
        <v>0.14799999999999999</v>
      </c>
    </row>
    <row r="40" spans="1:3" x14ac:dyDescent="0.25">
      <c r="A40" s="217" t="s">
        <v>73</v>
      </c>
      <c r="B40" s="103" t="s">
        <v>74</v>
      </c>
      <c r="C40" s="218">
        <v>7.0000000000000007E-2</v>
      </c>
    </row>
    <row r="41" spans="1:3" x14ac:dyDescent="0.25">
      <c r="A41" s="217" t="s">
        <v>123</v>
      </c>
      <c r="B41" s="103" t="s">
        <v>124</v>
      </c>
      <c r="C41" s="218">
        <v>0.191</v>
      </c>
    </row>
    <row r="42" spans="1:3" x14ac:dyDescent="0.25">
      <c r="A42" s="217" t="s">
        <v>131</v>
      </c>
      <c r="B42" s="103" t="s">
        <v>132</v>
      </c>
      <c r="C42" s="218">
        <v>7.0999999999999994E-2</v>
      </c>
    </row>
    <row r="43" spans="1:3" x14ac:dyDescent="0.25">
      <c r="A43" s="217" t="s">
        <v>91</v>
      </c>
      <c r="B43" s="103" t="s">
        <v>92</v>
      </c>
      <c r="C43" s="218">
        <v>0.17199999999999999</v>
      </c>
    </row>
    <row r="44" spans="1:3" x14ac:dyDescent="0.25">
      <c r="A44" s="217" t="s">
        <v>105</v>
      </c>
      <c r="B44" s="103" t="s">
        <v>106</v>
      </c>
      <c r="C44" s="218">
        <v>0.15</v>
      </c>
    </row>
    <row r="45" spans="1:3" x14ac:dyDescent="0.25">
      <c r="A45" s="217" t="s">
        <v>59</v>
      </c>
      <c r="B45" s="103" t="s">
        <v>60</v>
      </c>
      <c r="C45" s="218">
        <v>7.6999999999999999E-2</v>
      </c>
    </row>
    <row r="46" spans="1:3" x14ac:dyDescent="0.25">
      <c r="A46" s="217" t="s">
        <v>89</v>
      </c>
      <c r="B46" s="103" t="s">
        <v>90</v>
      </c>
      <c r="C46" s="218">
        <v>7.5999999999999998E-2</v>
      </c>
    </row>
    <row r="47" spans="1:3" x14ac:dyDescent="0.25">
      <c r="A47" s="217" t="s">
        <v>79</v>
      </c>
      <c r="B47" s="103" t="s">
        <v>80</v>
      </c>
      <c r="C47" s="218">
        <v>7.8E-2</v>
      </c>
    </row>
    <row r="48" spans="1:3" x14ac:dyDescent="0.25">
      <c r="A48" s="217" t="s">
        <v>39</v>
      </c>
      <c r="B48" s="103" t="s">
        <v>40</v>
      </c>
      <c r="C48" s="218">
        <v>5.1999999999999998E-2</v>
      </c>
    </row>
    <row r="49" spans="1:3" x14ac:dyDescent="0.25">
      <c r="A49" s="217" t="s">
        <v>103</v>
      </c>
      <c r="B49" s="103" t="s">
        <v>104</v>
      </c>
      <c r="C49" s="218">
        <v>0.20200000000000001</v>
      </c>
    </row>
    <row r="50" spans="1:3" x14ac:dyDescent="0.25">
      <c r="A50" s="217" t="s">
        <v>101</v>
      </c>
      <c r="B50" s="103" t="s">
        <v>102</v>
      </c>
      <c r="C50" s="218">
        <v>0.10199999999999999</v>
      </c>
    </row>
    <row r="51" spans="1:3" x14ac:dyDescent="0.25">
      <c r="A51" s="217" t="s">
        <v>77</v>
      </c>
      <c r="B51" s="103" t="s">
        <v>78</v>
      </c>
      <c r="C51" s="218">
        <v>4.1000000000000002E-2</v>
      </c>
    </row>
    <row r="52" spans="1:3" x14ac:dyDescent="0.25">
      <c r="A52" s="217" t="s">
        <v>97</v>
      </c>
      <c r="B52" s="103" t="s">
        <v>98</v>
      </c>
      <c r="C52" s="218">
        <v>0.13400000000000001</v>
      </c>
    </row>
    <row r="53" spans="1:3" x14ac:dyDescent="0.25">
      <c r="A53" s="217" t="s">
        <v>49</v>
      </c>
      <c r="B53" s="103" t="s">
        <v>50</v>
      </c>
      <c r="C53" s="218">
        <v>3.3000000000000002E-2</v>
      </c>
    </row>
    <row r="54" spans="1:3" x14ac:dyDescent="0.25">
      <c r="A54" s="217" t="s">
        <v>45</v>
      </c>
      <c r="B54" s="103" t="s">
        <v>46</v>
      </c>
      <c r="C54" s="218">
        <v>0.11</v>
      </c>
    </row>
    <row r="55" spans="1:3" x14ac:dyDescent="0.25">
      <c r="A55" s="217" t="s">
        <v>63</v>
      </c>
      <c r="B55" s="103" t="s">
        <v>64</v>
      </c>
      <c r="C55" s="218">
        <v>0.107</v>
      </c>
    </row>
    <row r="56" spans="1:3" x14ac:dyDescent="0.25">
      <c r="A56" s="217" t="s">
        <v>55</v>
      </c>
      <c r="B56" s="103" t="s">
        <v>56</v>
      </c>
      <c r="C56" s="218">
        <v>0.20100000000000001</v>
      </c>
    </row>
    <row r="57" spans="1:3" x14ac:dyDescent="0.25">
      <c r="A57" s="217" t="s">
        <v>129</v>
      </c>
      <c r="B57" s="103" t="s">
        <v>130</v>
      </c>
      <c r="C57" s="218">
        <v>7.2999999999999995E-2</v>
      </c>
    </row>
    <row r="58" spans="1:3" x14ac:dyDescent="0.25">
      <c r="A58" s="217" t="s">
        <v>127</v>
      </c>
      <c r="B58" s="103" t="s">
        <v>128</v>
      </c>
      <c r="C58" s="218">
        <v>6.6000000000000003E-2</v>
      </c>
    </row>
    <row r="59" spans="1:3" x14ac:dyDescent="0.25">
      <c r="A59" s="217" t="s">
        <v>65</v>
      </c>
      <c r="B59" s="103" t="s">
        <v>66</v>
      </c>
      <c r="C59" s="218">
        <v>0.20899999999999999</v>
      </c>
    </row>
    <row r="60" spans="1:3" x14ac:dyDescent="0.25">
      <c r="A60" s="439" t="s">
        <v>878</v>
      </c>
      <c r="B60" s="439"/>
      <c r="C60" s="439"/>
    </row>
    <row r="61" spans="1:3" x14ac:dyDescent="0.25">
      <c r="A61" s="439"/>
      <c r="B61" s="439"/>
      <c r="C61" s="439"/>
    </row>
    <row r="64" spans="1:3" x14ac:dyDescent="0.25">
      <c r="A64" s="42" t="s">
        <v>742</v>
      </c>
      <c r="B64" s="42"/>
      <c r="C64" s="61"/>
    </row>
    <row r="65" spans="1:3" x14ac:dyDescent="0.25">
      <c r="A65" s="61"/>
      <c r="B65" s="61"/>
      <c r="C65" s="61"/>
    </row>
    <row r="66" spans="1:3" x14ac:dyDescent="0.25">
      <c r="A66" s="61" t="s">
        <v>825</v>
      </c>
      <c r="B66" s="61"/>
      <c r="C66" s="61"/>
    </row>
  </sheetData>
  <mergeCells count="2">
    <mergeCell ref="A6:C7"/>
    <mergeCell ref="A60:C61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topLeftCell="A7" workbookViewId="0">
      <selection activeCell="AK3" sqref="AK3"/>
    </sheetView>
  </sheetViews>
  <sheetFormatPr defaultColWidth="8.85546875" defaultRowHeight="15" x14ac:dyDescent="0.25"/>
  <cols>
    <col min="1" max="1" width="16.85546875" customWidth="1"/>
    <col min="2" max="2" width="9.85546875" bestFit="1" customWidth="1"/>
    <col min="3" max="3" width="15.85546875" bestFit="1" customWidth="1"/>
    <col min="4" max="4" width="16.140625" bestFit="1" customWidth="1"/>
    <col min="6" max="6" width="14.7109375" customWidth="1"/>
    <col min="7" max="7" width="18.7109375" bestFit="1" customWidth="1"/>
    <col min="8" max="8" width="17.140625" customWidth="1"/>
    <col min="9" max="9" width="17.5703125" customWidth="1"/>
    <col min="10" max="11" width="15" customWidth="1"/>
    <col min="12" max="12" width="13.5703125" customWidth="1"/>
    <col min="13" max="13" width="17.7109375" customWidth="1"/>
    <col min="14" max="14" width="15.42578125" customWidth="1"/>
    <col min="16" max="16" width="14.5703125" customWidth="1"/>
    <col min="17" max="17" width="12.7109375" customWidth="1"/>
    <col min="18" max="18" width="17.85546875" customWidth="1"/>
    <col min="19" max="19" width="16.28515625" customWidth="1"/>
    <col min="21" max="21" width="14.140625" customWidth="1"/>
    <col min="22" max="22" width="13.28515625" customWidth="1"/>
    <col min="23" max="23" width="16" customWidth="1"/>
    <col min="24" max="24" width="15.85546875" customWidth="1"/>
    <col min="26" max="26" width="13.28515625" customWidth="1"/>
    <col min="27" max="27" width="11.85546875" customWidth="1"/>
    <col min="28" max="28" width="17.42578125" customWidth="1"/>
    <col min="29" max="29" width="15.42578125" customWidth="1"/>
  </cols>
  <sheetData>
    <row r="1" spans="1:29" s="56" customFormat="1" ht="15.75" x14ac:dyDescent="0.25">
      <c r="A1" s="38" t="s">
        <v>910</v>
      </c>
      <c r="B1" s="61"/>
    </row>
    <row r="2" spans="1:29" s="56" customFormat="1" x14ac:dyDescent="0.25">
      <c r="A2" s="61"/>
      <c r="B2" s="61"/>
    </row>
    <row r="3" spans="1:29" s="56" customFormat="1" ht="18.75" x14ac:dyDescent="0.3">
      <c r="A3" s="39" t="s">
        <v>141</v>
      </c>
      <c r="B3" s="40" t="s">
        <v>142</v>
      </c>
    </row>
    <row r="4" spans="1:29" s="56" customFormat="1" x14ac:dyDescent="0.25"/>
    <row r="5" spans="1:29" s="56" customFormat="1" x14ac:dyDescent="0.25"/>
    <row r="6" spans="1:29" ht="15.75" customHeight="1" x14ac:dyDescent="0.25">
      <c r="A6" s="390" t="s">
        <v>916</v>
      </c>
      <c r="B6" s="390"/>
      <c r="C6" s="390"/>
      <c r="D6" s="390"/>
      <c r="E6" s="56"/>
      <c r="F6" s="390" t="s">
        <v>917</v>
      </c>
      <c r="G6" s="390"/>
      <c r="H6" s="390"/>
      <c r="I6" s="390"/>
      <c r="J6" s="56"/>
      <c r="K6" s="390" t="s">
        <v>537</v>
      </c>
      <c r="L6" s="390"/>
      <c r="M6" s="390"/>
      <c r="N6" s="390"/>
      <c r="P6" s="390" t="s">
        <v>924</v>
      </c>
      <c r="Q6" s="390"/>
      <c r="R6" s="390"/>
      <c r="S6" s="390"/>
      <c r="T6" s="56"/>
      <c r="U6" s="390" t="s">
        <v>925</v>
      </c>
      <c r="V6" s="390"/>
      <c r="W6" s="390"/>
      <c r="X6" s="390"/>
      <c r="Y6" s="56"/>
      <c r="Z6" s="390" t="s">
        <v>553</v>
      </c>
      <c r="AA6" s="390"/>
      <c r="AB6" s="390"/>
      <c r="AC6" s="390"/>
    </row>
    <row r="7" spans="1:29" ht="39" customHeight="1" x14ac:dyDescent="0.25">
      <c r="A7" s="390"/>
      <c r="B7" s="390"/>
      <c r="C7" s="390"/>
      <c r="D7" s="390"/>
      <c r="E7" s="56"/>
      <c r="F7" s="390"/>
      <c r="G7" s="390"/>
      <c r="H7" s="390"/>
      <c r="I7" s="390"/>
      <c r="J7" s="56"/>
      <c r="K7" s="390"/>
      <c r="L7" s="390"/>
      <c r="M7" s="390"/>
      <c r="N7" s="390"/>
      <c r="P7" s="390"/>
      <c r="Q7" s="390"/>
      <c r="R7" s="390"/>
      <c r="S7" s="390"/>
      <c r="T7" s="56"/>
      <c r="U7" s="390"/>
      <c r="V7" s="390"/>
      <c r="W7" s="390"/>
      <c r="X7" s="390"/>
      <c r="Y7" s="56"/>
      <c r="Z7" s="390"/>
      <c r="AA7" s="390"/>
      <c r="AB7" s="390"/>
      <c r="AC7" s="390"/>
    </row>
    <row r="8" spans="1:29" ht="15.75" x14ac:dyDescent="0.25">
      <c r="A8" s="89"/>
      <c r="B8" s="89"/>
      <c r="C8" s="89"/>
      <c r="D8" s="88"/>
      <c r="E8" s="56"/>
      <c r="F8" s="89"/>
      <c r="G8" s="89"/>
      <c r="H8" s="89"/>
      <c r="I8" s="88"/>
      <c r="J8" s="56"/>
      <c r="K8" s="89"/>
      <c r="L8" s="89"/>
      <c r="M8" s="89"/>
      <c r="N8" s="88"/>
      <c r="P8" s="89"/>
      <c r="Q8" s="89"/>
      <c r="R8" s="90"/>
      <c r="S8" s="90"/>
      <c r="T8" s="56"/>
      <c r="U8" s="89"/>
      <c r="V8" s="89"/>
      <c r="W8" s="90"/>
      <c r="X8" s="90"/>
      <c r="Y8" s="56"/>
      <c r="Z8" s="89"/>
      <c r="AA8" s="89"/>
      <c r="AB8" s="90"/>
      <c r="AC8" s="90"/>
    </row>
    <row r="9" spans="1:29" x14ac:dyDescent="0.25">
      <c r="A9" s="378" t="s">
        <v>139</v>
      </c>
      <c r="B9" s="378" t="s">
        <v>140</v>
      </c>
      <c r="C9" s="390" t="s">
        <v>535</v>
      </c>
      <c r="D9" s="390" t="s">
        <v>538</v>
      </c>
      <c r="E9" s="56"/>
      <c r="F9" s="378" t="s">
        <v>139</v>
      </c>
      <c r="G9" s="378" t="s">
        <v>140</v>
      </c>
      <c r="H9" s="390" t="s">
        <v>535</v>
      </c>
      <c r="I9" s="390" t="s">
        <v>538</v>
      </c>
      <c r="J9" s="56"/>
      <c r="K9" s="378" t="s">
        <v>139</v>
      </c>
      <c r="L9" s="378" t="s">
        <v>140</v>
      </c>
      <c r="M9" s="390" t="s">
        <v>535</v>
      </c>
      <c r="N9" s="390" t="s">
        <v>538</v>
      </c>
      <c r="P9" s="378" t="s">
        <v>139</v>
      </c>
      <c r="Q9" s="378" t="s">
        <v>140</v>
      </c>
      <c r="R9" s="390" t="s">
        <v>539</v>
      </c>
      <c r="S9" s="390" t="s">
        <v>538</v>
      </c>
      <c r="T9" s="56"/>
      <c r="U9" s="378" t="s">
        <v>139</v>
      </c>
      <c r="V9" s="378" t="s">
        <v>140</v>
      </c>
      <c r="W9" s="390" t="s">
        <v>539</v>
      </c>
      <c r="X9" s="390" t="s">
        <v>538</v>
      </c>
      <c r="Y9" s="56"/>
      <c r="Z9" s="378" t="s">
        <v>139</v>
      </c>
      <c r="AA9" s="378" t="s">
        <v>140</v>
      </c>
      <c r="AB9" s="390" t="s">
        <v>539</v>
      </c>
      <c r="AC9" s="390" t="s">
        <v>538</v>
      </c>
    </row>
    <row r="10" spans="1:29" x14ac:dyDescent="0.25">
      <c r="A10" s="378"/>
      <c r="B10" s="378"/>
      <c r="C10" s="390"/>
      <c r="D10" s="390"/>
      <c r="E10" s="56"/>
      <c r="F10" s="378"/>
      <c r="G10" s="378"/>
      <c r="H10" s="390"/>
      <c r="I10" s="390"/>
      <c r="J10" s="56"/>
      <c r="K10" s="378"/>
      <c r="L10" s="378"/>
      <c r="M10" s="390"/>
      <c r="N10" s="390"/>
      <c r="P10" s="378"/>
      <c r="Q10" s="378"/>
      <c r="R10" s="390"/>
      <c r="S10" s="390"/>
      <c r="T10" s="56"/>
      <c r="U10" s="378"/>
      <c r="V10" s="378"/>
      <c r="W10" s="390"/>
      <c r="X10" s="390"/>
      <c r="Y10" s="56"/>
      <c r="Z10" s="378"/>
      <c r="AA10" s="378"/>
      <c r="AB10" s="390"/>
      <c r="AC10" s="390"/>
    </row>
    <row r="11" spans="1:29" x14ac:dyDescent="0.25">
      <c r="A11" s="93" t="s">
        <v>128</v>
      </c>
      <c r="B11" s="319">
        <v>36280</v>
      </c>
      <c r="C11" s="284">
        <v>2787370</v>
      </c>
      <c r="D11" s="96">
        <f>B11/C11</f>
        <v>1.301585365416145E-2</v>
      </c>
      <c r="E11" s="56"/>
      <c r="F11" s="93" t="s">
        <v>128</v>
      </c>
      <c r="G11" s="320">
        <v>52507</v>
      </c>
      <c r="H11" s="316">
        <v>2989485</v>
      </c>
      <c r="I11" s="96">
        <f>G11/H11</f>
        <v>1.7563894784553193E-2</v>
      </c>
      <c r="J11" s="56"/>
      <c r="K11" s="93" t="s">
        <v>128</v>
      </c>
      <c r="L11" s="94">
        <v>43332</v>
      </c>
      <c r="M11" s="279">
        <v>3001075</v>
      </c>
      <c r="N11" s="96">
        <f>L11/M11</f>
        <v>1.4438826087318711E-2</v>
      </c>
      <c r="P11" s="93" t="s">
        <v>128</v>
      </c>
      <c r="Q11" s="319">
        <v>36280</v>
      </c>
      <c r="R11" s="68">
        <v>477000</v>
      </c>
      <c r="S11" s="97">
        <f t="shared" ref="S11:S61" si="0">Q11/R11</f>
        <v>7.6058700209643601E-2</v>
      </c>
      <c r="T11" s="56"/>
      <c r="U11" s="93" t="s">
        <v>128</v>
      </c>
      <c r="V11" s="320">
        <v>52507</v>
      </c>
      <c r="W11" s="320">
        <v>568000</v>
      </c>
      <c r="X11" s="97">
        <f t="shared" ref="X11:X61" si="1">V11/W11</f>
        <v>9.2441901408450711E-2</v>
      </c>
      <c r="Y11" s="56"/>
      <c r="Z11" s="93" t="s">
        <v>128</v>
      </c>
      <c r="AA11" s="94">
        <v>43332</v>
      </c>
      <c r="AB11" s="95">
        <v>536000</v>
      </c>
      <c r="AC11" s="97">
        <f t="shared" ref="AC11:AC61" si="2">AA11/AB11</f>
        <v>8.0843283582089559E-2</v>
      </c>
    </row>
    <row r="12" spans="1:29" x14ac:dyDescent="0.25">
      <c r="A12" s="93" t="s">
        <v>66</v>
      </c>
      <c r="B12" s="319">
        <v>3640</v>
      </c>
      <c r="C12" s="284">
        <v>422571</v>
      </c>
      <c r="D12" s="96">
        <f t="shared" ref="D12:D61" si="3">B12/C12</f>
        <v>8.6139370661971592E-3</v>
      </c>
      <c r="E12" s="56"/>
      <c r="F12" s="93" t="s">
        <v>66</v>
      </c>
      <c r="G12" s="320">
        <v>4408</v>
      </c>
      <c r="H12" s="316">
        <v>467915</v>
      </c>
      <c r="I12" s="96">
        <f t="shared" ref="I12:I61" si="4">G12/H12</f>
        <v>9.4205144096684221E-3</v>
      </c>
      <c r="J12" s="56"/>
      <c r="K12" s="93" t="s">
        <v>66</v>
      </c>
      <c r="L12" s="94">
        <v>3187</v>
      </c>
      <c r="M12" s="279">
        <v>480911</v>
      </c>
      <c r="N12" s="96">
        <f t="shared" ref="N12:N61" si="5">L12/M12</f>
        <v>6.6270058285212855E-3</v>
      </c>
      <c r="P12" s="93" t="s">
        <v>66</v>
      </c>
      <c r="Q12" s="319">
        <v>3640</v>
      </c>
      <c r="R12" s="68">
        <v>50000</v>
      </c>
      <c r="S12" s="97">
        <f t="shared" si="0"/>
        <v>7.2800000000000004E-2</v>
      </c>
      <c r="T12" s="56"/>
      <c r="U12" s="93" t="s">
        <v>66</v>
      </c>
      <c r="V12" s="320">
        <v>4408</v>
      </c>
      <c r="W12" s="320">
        <v>63000</v>
      </c>
      <c r="X12" s="97">
        <f t="shared" si="1"/>
        <v>6.9968253968253971E-2</v>
      </c>
      <c r="Y12" s="56"/>
      <c r="Z12" s="93" t="s">
        <v>66</v>
      </c>
      <c r="AA12" s="94">
        <v>3187</v>
      </c>
      <c r="AB12" s="95">
        <v>59000</v>
      </c>
      <c r="AC12" s="97">
        <f t="shared" si="2"/>
        <v>5.4016949152542376E-2</v>
      </c>
    </row>
    <row r="13" spans="1:29" x14ac:dyDescent="0.25">
      <c r="A13" s="93" t="s">
        <v>56</v>
      </c>
      <c r="B13" s="319">
        <v>26190</v>
      </c>
      <c r="C13" s="284">
        <v>3389781</v>
      </c>
      <c r="D13" s="96">
        <f t="shared" si="3"/>
        <v>7.7261628406082869E-3</v>
      </c>
      <c r="E13" s="56"/>
      <c r="F13" s="93" t="s">
        <v>56</v>
      </c>
      <c r="G13" s="320">
        <v>36915</v>
      </c>
      <c r="H13" s="316">
        <v>3881172</v>
      </c>
      <c r="I13" s="96">
        <f t="shared" si="4"/>
        <v>9.5113022561226345E-3</v>
      </c>
      <c r="J13" s="56"/>
      <c r="K13" s="93" t="s">
        <v>56</v>
      </c>
      <c r="L13" s="94">
        <v>29935</v>
      </c>
      <c r="M13" s="279">
        <v>3990948</v>
      </c>
      <c r="N13" s="96">
        <f t="shared" si="5"/>
        <v>7.5007241387259364E-3</v>
      </c>
      <c r="P13" s="93" t="s">
        <v>56</v>
      </c>
      <c r="Q13" s="319">
        <v>26190</v>
      </c>
      <c r="R13" s="68">
        <v>576000</v>
      </c>
      <c r="S13" s="97">
        <f t="shared" si="0"/>
        <v>4.5468750000000002E-2</v>
      </c>
      <c r="T13" s="56"/>
      <c r="U13" s="93" t="s">
        <v>56</v>
      </c>
      <c r="V13" s="320">
        <v>36915</v>
      </c>
      <c r="W13" s="320">
        <v>897000</v>
      </c>
      <c r="X13" s="97">
        <f t="shared" si="1"/>
        <v>4.1153846153846152E-2</v>
      </c>
      <c r="Y13" s="56"/>
      <c r="Z13" s="93" t="s">
        <v>56</v>
      </c>
      <c r="AA13" s="94">
        <v>29935</v>
      </c>
      <c r="AB13" s="95">
        <v>968000</v>
      </c>
      <c r="AC13" s="97">
        <f t="shared" si="2"/>
        <v>3.0924586776859504E-2</v>
      </c>
    </row>
    <row r="14" spans="1:29" x14ac:dyDescent="0.25">
      <c r="A14" s="93" t="s">
        <v>130</v>
      </c>
      <c r="B14" s="319">
        <v>24150</v>
      </c>
      <c r="C14" s="284">
        <v>1662931</v>
      </c>
      <c r="D14" s="96">
        <f t="shared" si="3"/>
        <v>1.4522550845465025E-2</v>
      </c>
      <c r="E14" s="56"/>
      <c r="F14" s="93" t="s">
        <v>130</v>
      </c>
      <c r="G14" s="320">
        <v>36021</v>
      </c>
      <c r="H14" s="316">
        <v>1784462</v>
      </c>
      <c r="I14" s="96">
        <f t="shared" si="4"/>
        <v>2.0185915979157865E-2</v>
      </c>
      <c r="J14" s="56"/>
      <c r="K14" s="93" t="s">
        <v>130</v>
      </c>
      <c r="L14" s="94">
        <v>28671</v>
      </c>
      <c r="M14" s="279">
        <v>1795087</v>
      </c>
      <c r="N14" s="96">
        <f t="shared" si="5"/>
        <v>1.5971927822996879E-2</v>
      </c>
      <c r="P14" s="93" t="s">
        <v>130</v>
      </c>
      <c r="Q14" s="319">
        <v>24150</v>
      </c>
      <c r="R14" s="68">
        <v>282000</v>
      </c>
      <c r="S14" s="97">
        <f t="shared" si="0"/>
        <v>8.5638297872340424E-2</v>
      </c>
      <c r="T14" s="56"/>
      <c r="U14" s="93" t="s">
        <v>130</v>
      </c>
      <c r="V14" s="320">
        <v>36021</v>
      </c>
      <c r="W14" s="320">
        <v>336000</v>
      </c>
      <c r="X14" s="97">
        <f t="shared" si="1"/>
        <v>0.10720535714285714</v>
      </c>
      <c r="Y14" s="56"/>
      <c r="Z14" s="93" t="s">
        <v>130</v>
      </c>
      <c r="AA14" s="94">
        <v>28671</v>
      </c>
      <c r="AB14" s="95">
        <v>348000</v>
      </c>
      <c r="AC14" s="97">
        <f t="shared" si="2"/>
        <v>8.2387931034482761E-2</v>
      </c>
    </row>
    <row r="15" spans="1:29" x14ac:dyDescent="0.25">
      <c r="A15" s="93" t="s">
        <v>64</v>
      </c>
      <c r="B15" s="319">
        <v>166170</v>
      </c>
      <c r="C15" s="284">
        <v>22137789</v>
      </c>
      <c r="D15" s="96">
        <f t="shared" si="3"/>
        <v>7.5061696540697897E-3</v>
      </c>
      <c r="E15" s="56"/>
      <c r="F15" s="93" t="s">
        <v>64</v>
      </c>
      <c r="G15" s="320">
        <v>229147</v>
      </c>
      <c r="H15" s="316">
        <v>23712402</v>
      </c>
      <c r="I15" s="96">
        <f t="shared" si="4"/>
        <v>9.6635929164831137E-3</v>
      </c>
      <c r="J15" s="56"/>
      <c r="K15" s="93" t="s">
        <v>64</v>
      </c>
      <c r="L15" s="94">
        <v>183000</v>
      </c>
      <c r="M15" s="279">
        <v>24365913</v>
      </c>
      <c r="N15" s="96">
        <f t="shared" si="5"/>
        <v>7.510492219191622E-3</v>
      </c>
      <c r="P15" s="93" t="s">
        <v>64</v>
      </c>
      <c r="Q15" s="319">
        <v>166170</v>
      </c>
      <c r="R15" s="68">
        <v>3517000</v>
      </c>
      <c r="S15" s="97">
        <f t="shared" si="0"/>
        <v>4.7247654250781916E-2</v>
      </c>
      <c r="T15" s="56"/>
      <c r="U15" s="93" t="s">
        <v>64</v>
      </c>
      <c r="V15" s="320">
        <v>229147</v>
      </c>
      <c r="W15" s="320">
        <v>4619000</v>
      </c>
      <c r="X15" s="97">
        <f t="shared" si="1"/>
        <v>4.9609655769647112E-2</v>
      </c>
      <c r="Y15" s="56"/>
      <c r="Z15" s="93" t="s">
        <v>64</v>
      </c>
      <c r="AA15" s="94">
        <v>183000</v>
      </c>
      <c r="AB15" s="95">
        <v>4520000</v>
      </c>
      <c r="AC15" s="97">
        <f t="shared" si="2"/>
        <v>4.0486725663716812E-2</v>
      </c>
    </row>
    <row r="16" spans="1:29" x14ac:dyDescent="0.25">
      <c r="A16" s="93" t="s">
        <v>46</v>
      </c>
      <c r="B16" s="319">
        <v>16440</v>
      </c>
      <c r="C16" s="284">
        <v>2961086</v>
      </c>
      <c r="D16" s="96">
        <f t="shared" si="3"/>
        <v>5.5520170640096234E-3</v>
      </c>
      <c r="E16" s="56"/>
      <c r="F16" s="93" t="s">
        <v>46</v>
      </c>
      <c r="G16" s="320">
        <v>26745</v>
      </c>
      <c r="H16" s="316">
        <v>3253962</v>
      </c>
      <c r="I16" s="96">
        <f t="shared" si="4"/>
        <v>8.2192109188736692E-3</v>
      </c>
      <c r="J16" s="56"/>
      <c r="K16" s="93" t="s">
        <v>46</v>
      </c>
      <c r="L16" s="94">
        <v>22148</v>
      </c>
      <c r="M16" s="279">
        <v>3383044</v>
      </c>
      <c r="N16" s="96">
        <f t="shared" si="5"/>
        <v>6.5467667579848206E-3</v>
      </c>
      <c r="P16" s="93" t="s">
        <v>46</v>
      </c>
      <c r="Q16" s="319">
        <v>16440</v>
      </c>
      <c r="R16" s="68">
        <v>333000</v>
      </c>
      <c r="S16" s="97">
        <f t="shared" si="0"/>
        <v>4.9369369369369372E-2</v>
      </c>
      <c r="T16" s="56"/>
      <c r="U16" s="93" t="s">
        <v>46</v>
      </c>
      <c r="V16" s="320">
        <v>26745</v>
      </c>
      <c r="W16" s="320">
        <v>455000</v>
      </c>
      <c r="X16" s="97">
        <f t="shared" si="1"/>
        <v>5.8780219780219779E-2</v>
      </c>
      <c r="Y16" s="56"/>
      <c r="Z16" s="93" t="s">
        <v>46</v>
      </c>
      <c r="AA16" s="94">
        <v>22148</v>
      </c>
      <c r="AB16" s="95">
        <v>436000</v>
      </c>
      <c r="AC16" s="97">
        <f t="shared" si="2"/>
        <v>5.0798165137614676E-2</v>
      </c>
    </row>
    <row r="17" spans="1:29" x14ac:dyDescent="0.25">
      <c r="A17" s="93" t="s">
        <v>50</v>
      </c>
      <c r="B17" s="319">
        <v>13150</v>
      </c>
      <c r="C17" s="284">
        <v>2154292</v>
      </c>
      <c r="D17" s="96">
        <f t="shared" si="3"/>
        <v>6.104093595482878E-3</v>
      </c>
      <c r="E17" s="56"/>
      <c r="F17" s="93" t="s">
        <v>50</v>
      </c>
      <c r="G17" s="320">
        <v>21338</v>
      </c>
      <c r="H17" s="316">
        <v>2250523</v>
      </c>
      <c r="I17" s="96">
        <f t="shared" si="4"/>
        <v>9.4813516680344965E-3</v>
      </c>
      <c r="J17" s="56"/>
      <c r="K17" s="93" t="s">
        <v>50</v>
      </c>
      <c r="L17" s="94">
        <v>17569</v>
      </c>
      <c r="M17" s="279">
        <v>2264843</v>
      </c>
      <c r="N17" s="96">
        <f t="shared" si="5"/>
        <v>7.7572705922662188E-3</v>
      </c>
      <c r="P17" s="93" t="s">
        <v>50</v>
      </c>
      <c r="Q17" s="319">
        <v>13150</v>
      </c>
      <c r="R17" s="68">
        <v>214000</v>
      </c>
      <c r="S17" s="97">
        <f t="shared" si="0"/>
        <v>6.1448598130841123E-2</v>
      </c>
      <c r="T17" s="56"/>
      <c r="U17" s="93" t="s">
        <v>50</v>
      </c>
      <c r="V17" s="320">
        <v>21338</v>
      </c>
      <c r="W17" s="320">
        <v>220000</v>
      </c>
      <c r="X17" s="97">
        <f t="shared" si="1"/>
        <v>9.6990909090909086E-2</v>
      </c>
      <c r="Y17" s="56"/>
      <c r="Z17" s="93" t="s">
        <v>50</v>
      </c>
      <c r="AA17" s="94">
        <v>17569</v>
      </c>
      <c r="AB17" s="95">
        <v>294000</v>
      </c>
      <c r="AC17" s="97">
        <f t="shared" si="2"/>
        <v>5.9758503401360547E-2</v>
      </c>
    </row>
    <row r="18" spans="1:29" x14ac:dyDescent="0.25">
      <c r="A18" s="93" t="s">
        <v>78</v>
      </c>
      <c r="B18" s="319">
        <v>3640</v>
      </c>
      <c r="C18" s="284">
        <v>509726</v>
      </c>
      <c r="D18" s="96">
        <f t="shared" si="3"/>
        <v>7.1410914883682603E-3</v>
      </c>
      <c r="E18" s="56"/>
      <c r="F18" s="93" t="s">
        <v>78</v>
      </c>
      <c r="G18" s="320">
        <v>6249</v>
      </c>
      <c r="H18" s="316">
        <v>562892</v>
      </c>
      <c r="I18" s="96">
        <f t="shared" si="4"/>
        <v>1.1101596753906611E-2</v>
      </c>
      <c r="J18" s="56"/>
      <c r="K18" s="93" t="s">
        <v>78</v>
      </c>
      <c r="L18" s="94">
        <v>4944</v>
      </c>
      <c r="M18" s="279">
        <v>574707</v>
      </c>
      <c r="N18" s="96">
        <f t="shared" si="5"/>
        <v>8.6026444779687735E-3</v>
      </c>
      <c r="P18" s="93" t="s">
        <v>78</v>
      </c>
      <c r="Q18" s="319">
        <v>3640</v>
      </c>
      <c r="R18" s="68">
        <v>50000</v>
      </c>
      <c r="S18" s="97">
        <f t="shared" si="0"/>
        <v>7.2800000000000004E-2</v>
      </c>
      <c r="T18" s="56"/>
      <c r="U18" s="93" t="s">
        <v>78</v>
      </c>
      <c r="V18" s="320">
        <v>6249</v>
      </c>
      <c r="W18" s="320">
        <v>80000</v>
      </c>
      <c r="X18" s="97">
        <f t="shared" si="1"/>
        <v>7.8112500000000001E-2</v>
      </c>
      <c r="Y18" s="56"/>
      <c r="Z18" s="93" t="s">
        <v>78</v>
      </c>
      <c r="AA18" s="94">
        <v>4944</v>
      </c>
      <c r="AB18" s="95">
        <v>84000</v>
      </c>
      <c r="AC18" s="97">
        <f t="shared" si="2"/>
        <v>5.8857142857142858E-2</v>
      </c>
    </row>
    <row r="19" spans="1:29" x14ac:dyDescent="0.25">
      <c r="A19" s="93" t="s">
        <v>98</v>
      </c>
      <c r="B19" s="319">
        <v>4240</v>
      </c>
      <c r="C19" s="284">
        <v>392836</v>
      </c>
      <c r="D19" s="96">
        <f t="shared" si="3"/>
        <v>1.0793308148947653E-2</v>
      </c>
      <c r="E19" s="56"/>
      <c r="F19" s="93" t="s">
        <v>98</v>
      </c>
      <c r="G19" s="320">
        <v>6356</v>
      </c>
      <c r="H19" s="316">
        <v>432099</v>
      </c>
      <c r="I19" s="96">
        <f t="shared" si="4"/>
        <v>1.4709592014792907E-2</v>
      </c>
      <c r="J19" s="56"/>
      <c r="K19" s="93" t="s">
        <v>98</v>
      </c>
      <c r="L19" s="94">
        <v>5464</v>
      </c>
      <c r="M19" s="279">
        <v>461553</v>
      </c>
      <c r="N19" s="96">
        <f t="shared" si="5"/>
        <v>1.1838293760413213E-2</v>
      </c>
      <c r="P19" s="93" t="s">
        <v>98</v>
      </c>
      <c r="Q19" s="319">
        <v>4240</v>
      </c>
      <c r="R19" s="68">
        <v>64000</v>
      </c>
      <c r="S19" s="97">
        <f t="shared" si="0"/>
        <v>6.6250000000000003E-2</v>
      </c>
      <c r="T19" s="56"/>
      <c r="U19" s="93" t="s">
        <v>98</v>
      </c>
      <c r="V19" s="320">
        <v>6356</v>
      </c>
      <c r="W19" s="320">
        <v>84000</v>
      </c>
      <c r="X19" s="97">
        <f t="shared" si="1"/>
        <v>7.566666666666666E-2</v>
      </c>
      <c r="Y19" s="56"/>
      <c r="Z19" s="93" t="s">
        <v>98</v>
      </c>
      <c r="AA19" s="94">
        <v>5464</v>
      </c>
      <c r="AB19" s="95">
        <v>92000</v>
      </c>
      <c r="AC19" s="97">
        <f t="shared" si="2"/>
        <v>5.9391304347826086E-2</v>
      </c>
    </row>
    <row r="20" spans="1:29" x14ac:dyDescent="0.25">
      <c r="A20" s="93" t="s">
        <v>102</v>
      </c>
      <c r="B20" s="319">
        <v>97190</v>
      </c>
      <c r="C20" s="284">
        <v>10228397</v>
      </c>
      <c r="D20" s="96">
        <f t="shared" si="3"/>
        <v>9.5019776803735717E-3</v>
      </c>
      <c r="E20" s="56"/>
      <c r="F20" s="93" t="s">
        <v>102</v>
      </c>
      <c r="G20" s="320">
        <v>154686</v>
      </c>
      <c r="H20" s="316">
        <v>11539617</v>
      </c>
      <c r="I20" s="96">
        <f t="shared" si="4"/>
        <v>1.3404777645566574E-2</v>
      </c>
      <c r="J20" s="56"/>
      <c r="K20" s="93" t="s">
        <v>102</v>
      </c>
      <c r="L20" s="94">
        <v>133658</v>
      </c>
      <c r="M20" s="279">
        <v>11878569</v>
      </c>
      <c r="N20" s="96">
        <f t="shared" si="5"/>
        <v>1.125202875868297E-2</v>
      </c>
      <c r="P20" s="93" t="s">
        <v>102</v>
      </c>
      <c r="Q20" s="319">
        <v>97190</v>
      </c>
      <c r="R20" s="68">
        <v>1481000</v>
      </c>
      <c r="S20" s="97">
        <f t="shared" si="0"/>
        <v>6.5624577987846044E-2</v>
      </c>
      <c r="T20" s="56"/>
      <c r="U20" s="93" t="s">
        <v>102</v>
      </c>
      <c r="V20" s="320">
        <v>154686</v>
      </c>
      <c r="W20" s="320">
        <v>2191000</v>
      </c>
      <c r="X20" s="97">
        <f t="shared" si="1"/>
        <v>7.0600638977635785E-2</v>
      </c>
      <c r="Y20" s="56"/>
      <c r="Z20" s="93" t="s">
        <v>102</v>
      </c>
      <c r="AA20" s="94">
        <v>133658</v>
      </c>
      <c r="AB20" s="95">
        <v>2259000</v>
      </c>
      <c r="AC20" s="97">
        <f t="shared" si="2"/>
        <v>5.916688800354139E-2</v>
      </c>
    </row>
    <row r="21" spans="1:29" x14ac:dyDescent="0.25">
      <c r="A21" s="93" t="s">
        <v>104</v>
      </c>
      <c r="B21" s="319">
        <v>53590</v>
      </c>
      <c r="C21" s="284">
        <v>5582321</v>
      </c>
      <c r="D21" s="96">
        <f t="shared" si="3"/>
        <v>9.5999495550327541E-3</v>
      </c>
      <c r="E21" s="56"/>
      <c r="F21" s="93" t="s">
        <v>104</v>
      </c>
      <c r="G21" s="320">
        <v>89878</v>
      </c>
      <c r="H21" s="316">
        <v>6164066</v>
      </c>
      <c r="I21" s="96">
        <f t="shared" si="4"/>
        <v>1.4580960035145633E-2</v>
      </c>
      <c r="J21" s="56"/>
      <c r="K21" s="93" t="s">
        <v>104</v>
      </c>
      <c r="L21" s="94">
        <v>79361</v>
      </c>
      <c r="M21" s="279">
        <v>6306503</v>
      </c>
      <c r="N21" s="96">
        <f t="shared" si="5"/>
        <v>1.2583994648064071E-2</v>
      </c>
      <c r="P21" s="93" t="s">
        <v>104</v>
      </c>
      <c r="Q21" s="319">
        <v>53590</v>
      </c>
      <c r="R21" s="68">
        <v>724000</v>
      </c>
      <c r="S21" s="97">
        <f t="shared" si="0"/>
        <v>7.401933701657458E-2</v>
      </c>
      <c r="T21" s="56"/>
      <c r="U21" s="93" t="s">
        <v>104</v>
      </c>
      <c r="V21" s="320">
        <v>89878</v>
      </c>
      <c r="W21" s="320">
        <v>1346000</v>
      </c>
      <c r="X21" s="97">
        <f t="shared" si="1"/>
        <v>6.6774145616641897E-2</v>
      </c>
      <c r="Y21" s="56"/>
      <c r="Z21" s="93" t="s">
        <v>104</v>
      </c>
      <c r="AA21" s="94">
        <v>79361</v>
      </c>
      <c r="AB21" s="95">
        <v>1145000</v>
      </c>
      <c r="AC21" s="97">
        <f t="shared" si="2"/>
        <v>6.9310917030567687E-2</v>
      </c>
    </row>
    <row r="22" spans="1:29" x14ac:dyDescent="0.25">
      <c r="A22" s="93" t="s">
        <v>40</v>
      </c>
      <c r="B22" s="319">
        <v>3540</v>
      </c>
      <c r="C22" s="284">
        <v>779307</v>
      </c>
      <c r="D22" s="96">
        <f t="shared" si="3"/>
        <v>4.5424973726657146E-3</v>
      </c>
      <c r="E22" s="56"/>
      <c r="F22" s="93" t="s">
        <v>40</v>
      </c>
      <c r="G22" s="320">
        <v>6817</v>
      </c>
      <c r="H22" s="316">
        <v>861345</v>
      </c>
      <c r="I22" s="96">
        <f t="shared" si="4"/>
        <v>7.9143664849740808E-3</v>
      </c>
      <c r="J22" s="56"/>
      <c r="K22" s="93" t="s">
        <v>40</v>
      </c>
      <c r="L22" s="94">
        <v>5094</v>
      </c>
      <c r="M22" s="279">
        <v>877231</v>
      </c>
      <c r="N22" s="96">
        <f t="shared" si="5"/>
        <v>5.8069083285930386E-3</v>
      </c>
      <c r="P22" s="93" t="s">
        <v>40</v>
      </c>
      <c r="Q22" s="319">
        <v>3540</v>
      </c>
      <c r="R22" s="68">
        <v>84000</v>
      </c>
      <c r="S22" s="97">
        <f t="shared" si="0"/>
        <v>4.2142857142857142E-2</v>
      </c>
      <c r="T22" s="56"/>
      <c r="U22" s="93" t="s">
        <v>40</v>
      </c>
      <c r="V22" s="320">
        <v>6817</v>
      </c>
      <c r="W22" s="320">
        <v>107000</v>
      </c>
      <c r="X22" s="97">
        <f t="shared" si="1"/>
        <v>6.3710280373831779E-2</v>
      </c>
      <c r="Y22" s="56"/>
      <c r="Z22" s="93" t="s">
        <v>40</v>
      </c>
      <c r="AA22" s="94">
        <v>5094</v>
      </c>
      <c r="AB22" s="95">
        <v>129000</v>
      </c>
      <c r="AC22" s="97">
        <f t="shared" si="2"/>
        <v>3.9488372093023257E-2</v>
      </c>
    </row>
    <row r="23" spans="1:29" x14ac:dyDescent="0.25">
      <c r="A23" s="93" t="s">
        <v>90</v>
      </c>
      <c r="B23" s="319">
        <v>6780</v>
      </c>
      <c r="C23" s="284">
        <v>831354</v>
      </c>
      <c r="D23" s="96">
        <f t="shared" si="3"/>
        <v>8.1553706363354239E-3</v>
      </c>
      <c r="E23" s="56"/>
      <c r="F23" s="93" t="s">
        <v>90</v>
      </c>
      <c r="G23" s="320">
        <v>10682</v>
      </c>
      <c r="H23" s="316">
        <v>943842</v>
      </c>
      <c r="I23" s="96">
        <f t="shared" si="4"/>
        <v>1.1317572220774241E-2</v>
      </c>
      <c r="J23" s="56"/>
      <c r="K23" s="93" t="s">
        <v>90</v>
      </c>
      <c r="L23" s="94">
        <v>8619</v>
      </c>
      <c r="M23" s="279">
        <v>961213</v>
      </c>
      <c r="N23" s="96">
        <f t="shared" si="5"/>
        <v>8.9667950807989488E-3</v>
      </c>
      <c r="P23" s="93" t="s">
        <v>90</v>
      </c>
      <c r="Q23" s="319">
        <v>6780</v>
      </c>
      <c r="R23" s="68">
        <v>111000</v>
      </c>
      <c r="S23" s="97">
        <f t="shared" si="0"/>
        <v>6.1081081081081082E-2</v>
      </c>
      <c r="T23" s="56"/>
      <c r="U23" s="93" t="s">
        <v>90</v>
      </c>
      <c r="V23" s="320">
        <v>10682</v>
      </c>
      <c r="W23" s="320">
        <v>163000</v>
      </c>
      <c r="X23" s="97">
        <f t="shared" si="1"/>
        <v>6.553374233128835E-2</v>
      </c>
      <c r="Y23" s="56"/>
      <c r="Z23" s="93" t="s">
        <v>90</v>
      </c>
      <c r="AA23" s="94">
        <v>8619</v>
      </c>
      <c r="AB23" s="95">
        <v>168000</v>
      </c>
      <c r="AC23" s="97">
        <f t="shared" si="2"/>
        <v>5.1303571428571428E-2</v>
      </c>
    </row>
    <row r="24" spans="1:29" x14ac:dyDescent="0.25">
      <c r="A24" s="93" t="s">
        <v>60</v>
      </c>
      <c r="B24" s="319">
        <v>62900</v>
      </c>
      <c r="C24" s="284">
        <v>7871422</v>
      </c>
      <c r="D24" s="96">
        <f t="shared" si="3"/>
        <v>7.9909322610323772E-3</v>
      </c>
      <c r="E24" s="56"/>
      <c r="F24" s="93" t="s">
        <v>60</v>
      </c>
      <c r="G24" s="320">
        <v>76056</v>
      </c>
      <c r="H24" s="316">
        <v>8092240</v>
      </c>
      <c r="I24" s="96">
        <f t="shared" si="4"/>
        <v>9.3986337528298713E-3</v>
      </c>
      <c r="J24" s="56"/>
      <c r="K24" s="93" t="s">
        <v>60</v>
      </c>
      <c r="L24" s="94">
        <v>60279</v>
      </c>
      <c r="M24" s="279">
        <v>8115187</v>
      </c>
      <c r="N24" s="96">
        <f t="shared" si="5"/>
        <v>7.4279249510824583E-3</v>
      </c>
      <c r="P24" s="93" t="s">
        <v>60</v>
      </c>
      <c r="Q24" s="319">
        <v>62900</v>
      </c>
      <c r="R24" s="68">
        <v>1128000</v>
      </c>
      <c r="S24" s="97">
        <f t="shared" si="0"/>
        <v>5.5762411347517728E-2</v>
      </c>
      <c r="T24" s="56"/>
      <c r="U24" s="93" t="s">
        <v>60</v>
      </c>
      <c r="V24" s="320">
        <v>76056</v>
      </c>
      <c r="W24" s="320">
        <v>1383000</v>
      </c>
      <c r="X24" s="97">
        <f t="shared" si="1"/>
        <v>5.4993492407809111E-2</v>
      </c>
      <c r="Y24" s="56"/>
      <c r="Z24" s="93" t="s">
        <v>60</v>
      </c>
      <c r="AA24" s="94">
        <v>60279</v>
      </c>
      <c r="AB24" s="95">
        <v>1259000</v>
      </c>
      <c r="AC24" s="97">
        <f t="shared" si="2"/>
        <v>4.7878474980142971E-2</v>
      </c>
    </row>
    <row r="25" spans="1:29" x14ac:dyDescent="0.25">
      <c r="A25" s="93" t="s">
        <v>106</v>
      </c>
      <c r="B25" s="319">
        <v>35210</v>
      </c>
      <c r="C25" s="284">
        <v>3843186</v>
      </c>
      <c r="D25" s="96">
        <f t="shared" si="3"/>
        <v>9.1616695106612068E-3</v>
      </c>
      <c r="E25" s="56"/>
      <c r="F25" s="93" t="s">
        <v>106</v>
      </c>
      <c r="G25" s="320">
        <v>51307</v>
      </c>
      <c r="H25" s="316">
        <v>4034396</v>
      </c>
      <c r="I25" s="96">
        <f t="shared" si="4"/>
        <v>1.2717393136419924E-2</v>
      </c>
      <c r="J25" s="56"/>
      <c r="K25" s="93" t="s">
        <v>106</v>
      </c>
      <c r="L25" s="94">
        <v>41562</v>
      </c>
      <c r="M25" s="279">
        <v>4069842</v>
      </c>
      <c r="N25" s="96">
        <f t="shared" si="5"/>
        <v>1.0212190055535326E-2</v>
      </c>
      <c r="P25" s="93" t="s">
        <v>106</v>
      </c>
      <c r="Q25" s="319">
        <v>35210</v>
      </c>
      <c r="R25" s="68">
        <v>491000</v>
      </c>
      <c r="S25" s="97">
        <f t="shared" si="0"/>
        <v>7.1710794297352345E-2</v>
      </c>
      <c r="T25" s="56"/>
      <c r="U25" s="93" t="s">
        <v>106</v>
      </c>
      <c r="V25" s="320">
        <v>51307</v>
      </c>
      <c r="W25" s="320">
        <v>624000</v>
      </c>
      <c r="X25" s="97">
        <f t="shared" si="1"/>
        <v>8.2222756410256406E-2</v>
      </c>
      <c r="Y25" s="56"/>
      <c r="Z25" s="93" t="s">
        <v>106</v>
      </c>
      <c r="AA25" s="94">
        <v>41562</v>
      </c>
      <c r="AB25" s="95">
        <v>604000</v>
      </c>
      <c r="AC25" s="97">
        <f t="shared" si="2"/>
        <v>6.8811258278145701E-2</v>
      </c>
    </row>
    <row r="26" spans="1:29" x14ac:dyDescent="0.25">
      <c r="A26" s="93" t="s">
        <v>80</v>
      </c>
      <c r="B26" s="319">
        <v>14890</v>
      </c>
      <c r="C26" s="284">
        <v>1785424</v>
      </c>
      <c r="D26" s="96">
        <f t="shared" si="3"/>
        <v>8.3397557106883301E-3</v>
      </c>
      <c r="E26" s="56"/>
      <c r="F26" s="93" t="s">
        <v>80</v>
      </c>
      <c r="G26" s="320">
        <v>19331</v>
      </c>
      <c r="H26" s="316">
        <v>1865474</v>
      </c>
      <c r="I26" s="96">
        <f t="shared" si="4"/>
        <v>1.0362513763258025E-2</v>
      </c>
      <c r="J26" s="56"/>
      <c r="K26" s="93" t="s">
        <v>80</v>
      </c>
      <c r="L26" s="94">
        <v>14733</v>
      </c>
      <c r="M26" s="279">
        <v>1885505</v>
      </c>
      <c r="N26" s="96">
        <f t="shared" si="5"/>
        <v>7.8138217612788094E-3</v>
      </c>
      <c r="P26" s="93" t="s">
        <v>80</v>
      </c>
      <c r="Q26" s="319">
        <v>14890</v>
      </c>
      <c r="R26" s="68">
        <v>195000</v>
      </c>
      <c r="S26" s="97">
        <f t="shared" si="0"/>
        <v>7.635897435897436E-2</v>
      </c>
      <c r="T26" s="56"/>
      <c r="U26" s="93" t="s">
        <v>80</v>
      </c>
      <c r="V26" s="320">
        <v>19331</v>
      </c>
      <c r="W26" s="320">
        <v>259000</v>
      </c>
      <c r="X26" s="97">
        <f t="shared" si="1"/>
        <v>7.4637065637065639E-2</v>
      </c>
      <c r="Y26" s="56"/>
      <c r="Z26" s="93" t="s">
        <v>80</v>
      </c>
      <c r="AA26" s="94">
        <v>14733</v>
      </c>
      <c r="AB26" s="95">
        <v>267000</v>
      </c>
      <c r="AC26" s="97">
        <f t="shared" si="2"/>
        <v>5.5179775280898874E-2</v>
      </c>
    </row>
    <row r="27" spans="1:29" x14ac:dyDescent="0.25">
      <c r="A27" s="93" t="s">
        <v>92</v>
      </c>
      <c r="B27" s="319">
        <v>15040</v>
      </c>
      <c r="C27" s="284">
        <v>1664249</v>
      </c>
      <c r="D27" s="96">
        <f t="shared" si="3"/>
        <v>9.0371092306499815E-3</v>
      </c>
      <c r="E27" s="56"/>
      <c r="F27" s="93" t="s">
        <v>92</v>
      </c>
      <c r="G27" s="320">
        <v>18803</v>
      </c>
      <c r="H27" s="316">
        <v>1750063</v>
      </c>
      <c r="I27" s="96">
        <f t="shared" si="4"/>
        <v>1.0744184637924464E-2</v>
      </c>
      <c r="J27" s="56"/>
      <c r="K27" s="93" t="s">
        <v>92</v>
      </c>
      <c r="L27" s="94">
        <v>14247</v>
      </c>
      <c r="M27" s="279">
        <v>1764802</v>
      </c>
      <c r="N27" s="96">
        <f t="shared" si="5"/>
        <v>8.0728602982090905E-3</v>
      </c>
      <c r="P27" s="93" t="s">
        <v>92</v>
      </c>
      <c r="Q27" s="319">
        <v>15040</v>
      </c>
      <c r="R27" s="68">
        <v>213000</v>
      </c>
      <c r="S27" s="97">
        <f t="shared" si="0"/>
        <v>7.0610328638497658E-2</v>
      </c>
      <c r="T27" s="56"/>
      <c r="U27" s="93" t="s">
        <v>92</v>
      </c>
      <c r="V27" s="320">
        <v>18803</v>
      </c>
      <c r="W27" s="320">
        <v>269000</v>
      </c>
      <c r="X27" s="97">
        <f t="shared" si="1"/>
        <v>6.9899628252788101E-2</v>
      </c>
      <c r="Y27" s="56"/>
      <c r="Z27" s="93" t="s">
        <v>92</v>
      </c>
      <c r="AA27" s="94">
        <v>14247</v>
      </c>
      <c r="AB27" s="95">
        <v>254000</v>
      </c>
      <c r="AC27" s="97">
        <f t="shared" si="2"/>
        <v>5.6090551181102365E-2</v>
      </c>
    </row>
    <row r="28" spans="1:29" x14ac:dyDescent="0.25">
      <c r="A28" s="93" t="s">
        <v>132</v>
      </c>
      <c r="B28" s="319">
        <v>41420</v>
      </c>
      <c r="C28" s="284">
        <v>2603004</v>
      </c>
      <c r="D28" s="96">
        <f t="shared" si="3"/>
        <v>1.5912384306747126E-2</v>
      </c>
      <c r="E28" s="56"/>
      <c r="F28" s="93" t="s">
        <v>132</v>
      </c>
      <c r="G28" s="320">
        <v>55409</v>
      </c>
      <c r="H28" s="316">
        <v>2737769</v>
      </c>
      <c r="I28" s="96">
        <f t="shared" si="4"/>
        <v>2.0238741836875209E-2</v>
      </c>
      <c r="J28" s="56"/>
      <c r="K28" s="93" t="s">
        <v>132</v>
      </c>
      <c r="L28" s="94">
        <v>43440</v>
      </c>
      <c r="M28" s="279">
        <v>2899027</v>
      </c>
      <c r="N28" s="96">
        <f t="shared" si="5"/>
        <v>1.498433784852642E-2</v>
      </c>
      <c r="P28" s="93" t="s">
        <v>132</v>
      </c>
      <c r="Q28" s="319">
        <v>41420</v>
      </c>
      <c r="R28" s="68">
        <v>467000</v>
      </c>
      <c r="S28" s="97">
        <f t="shared" si="0"/>
        <v>8.869379014989294E-2</v>
      </c>
      <c r="T28" s="56"/>
      <c r="U28" s="93" t="s">
        <v>132</v>
      </c>
      <c r="V28" s="320">
        <v>55409</v>
      </c>
      <c r="W28" s="320">
        <v>616000</v>
      </c>
      <c r="X28" s="97">
        <f t="shared" si="1"/>
        <v>8.9949675324675321E-2</v>
      </c>
      <c r="Y28" s="56"/>
      <c r="Z28" s="93" t="s">
        <v>132</v>
      </c>
      <c r="AA28" s="94">
        <v>43440</v>
      </c>
      <c r="AB28" s="95">
        <v>595000</v>
      </c>
      <c r="AC28" s="97">
        <f t="shared" si="2"/>
        <v>7.3008403361344537E-2</v>
      </c>
    </row>
    <row r="29" spans="1:29" x14ac:dyDescent="0.25">
      <c r="A29" s="93" t="s">
        <v>124</v>
      </c>
      <c r="B29" s="319">
        <v>40230</v>
      </c>
      <c r="C29" s="284">
        <v>2771314</v>
      </c>
      <c r="D29" s="96">
        <f t="shared" si="3"/>
        <v>1.4516579499832932E-2</v>
      </c>
      <c r="E29" s="56"/>
      <c r="F29" s="93" t="s">
        <v>124</v>
      </c>
      <c r="G29" s="320">
        <v>53532</v>
      </c>
      <c r="H29" s="316">
        <v>2857500</v>
      </c>
      <c r="I29" s="96">
        <f t="shared" si="4"/>
        <v>1.8733858267716536E-2</v>
      </c>
      <c r="J29" s="56"/>
      <c r="K29" s="93" t="s">
        <v>124</v>
      </c>
      <c r="L29" s="94">
        <v>41994</v>
      </c>
      <c r="M29" s="279">
        <v>2899027</v>
      </c>
      <c r="N29" s="96">
        <f t="shared" si="5"/>
        <v>1.4485549806883482E-2</v>
      </c>
      <c r="P29" s="93" t="s">
        <v>124</v>
      </c>
      <c r="Q29" s="319">
        <v>40230</v>
      </c>
      <c r="R29" s="68">
        <v>503000</v>
      </c>
      <c r="S29" s="97">
        <f t="shared" si="0"/>
        <v>7.9980119284294229E-2</v>
      </c>
      <c r="T29" s="56"/>
      <c r="U29" s="93" t="s">
        <v>124</v>
      </c>
      <c r="V29" s="320">
        <v>53532</v>
      </c>
      <c r="W29" s="320">
        <v>652000</v>
      </c>
      <c r="X29" s="97">
        <f t="shared" si="1"/>
        <v>8.2104294478527601E-2</v>
      </c>
      <c r="Y29" s="56"/>
      <c r="Z29" s="93" t="s">
        <v>124</v>
      </c>
      <c r="AA29" s="94">
        <v>41994</v>
      </c>
      <c r="AB29" s="95">
        <v>638000</v>
      </c>
      <c r="AC29" s="97">
        <f t="shared" si="2"/>
        <v>6.5821316614420061E-2</v>
      </c>
    </row>
    <row r="30" spans="1:29" x14ac:dyDescent="0.25">
      <c r="A30" s="93" t="s">
        <v>110</v>
      </c>
      <c r="B30" s="319">
        <v>7230</v>
      </c>
      <c r="C30" s="284">
        <v>821076</v>
      </c>
      <c r="D30" s="96">
        <f t="shared" si="3"/>
        <v>8.8055186121625776E-3</v>
      </c>
      <c r="E30" s="56"/>
      <c r="F30" s="93" t="s">
        <v>110</v>
      </c>
      <c r="G30" s="320">
        <v>12374</v>
      </c>
      <c r="H30" s="316">
        <v>842748</v>
      </c>
      <c r="I30" s="96">
        <f t="shared" si="4"/>
        <v>1.4682918262636043E-2</v>
      </c>
      <c r="J30" s="56"/>
      <c r="K30" s="93" t="s">
        <v>110</v>
      </c>
      <c r="L30" s="94">
        <v>9811</v>
      </c>
      <c r="M30" s="279">
        <v>831959</v>
      </c>
      <c r="N30" s="96">
        <f t="shared" si="5"/>
        <v>1.1792648435800322E-2</v>
      </c>
      <c r="P30" s="93" t="s">
        <v>110</v>
      </c>
      <c r="Q30" s="319">
        <v>7230</v>
      </c>
      <c r="R30" s="68">
        <v>122000</v>
      </c>
      <c r="S30" s="97">
        <f t="shared" si="0"/>
        <v>5.926229508196721E-2</v>
      </c>
      <c r="T30" s="56"/>
      <c r="U30" s="93" t="s">
        <v>110</v>
      </c>
      <c r="V30" s="320">
        <v>12374</v>
      </c>
      <c r="W30" s="320">
        <v>124000</v>
      </c>
      <c r="X30" s="97">
        <f t="shared" si="1"/>
        <v>9.9790322580645158E-2</v>
      </c>
      <c r="Y30" s="56"/>
      <c r="Z30" s="93" t="s">
        <v>110</v>
      </c>
      <c r="AA30" s="94">
        <v>9811</v>
      </c>
      <c r="AB30" s="95">
        <v>129000</v>
      </c>
      <c r="AC30" s="97">
        <f t="shared" si="2"/>
        <v>7.605426356589147E-2</v>
      </c>
    </row>
    <row r="31" spans="1:29" x14ac:dyDescent="0.25">
      <c r="A31" s="93" t="s">
        <v>84</v>
      </c>
      <c r="B31" s="319">
        <v>29110</v>
      </c>
      <c r="C31" s="284">
        <v>3492159</v>
      </c>
      <c r="D31" s="96">
        <f t="shared" si="3"/>
        <v>8.3358174699376519E-3</v>
      </c>
      <c r="E31" s="56"/>
      <c r="F31" s="93" t="s">
        <v>84</v>
      </c>
      <c r="G31" s="320">
        <v>41175</v>
      </c>
      <c r="H31" s="316">
        <v>3712946</v>
      </c>
      <c r="I31" s="96">
        <f t="shared" si="4"/>
        <v>1.1089576848141611E-2</v>
      </c>
      <c r="J31" s="56"/>
      <c r="K31" s="93" t="s">
        <v>84</v>
      </c>
      <c r="L31" s="94">
        <v>38900</v>
      </c>
      <c r="M31" s="279">
        <v>3789311</v>
      </c>
      <c r="N31" s="96">
        <f t="shared" si="5"/>
        <v>1.0265718490775764E-2</v>
      </c>
      <c r="P31" s="93" t="s">
        <v>84</v>
      </c>
      <c r="Q31" s="319">
        <v>29110</v>
      </c>
      <c r="R31" s="68">
        <v>355000</v>
      </c>
      <c r="S31" s="97">
        <f t="shared" si="0"/>
        <v>8.2000000000000003E-2</v>
      </c>
      <c r="T31" s="56"/>
      <c r="U31" s="93" t="s">
        <v>84</v>
      </c>
      <c r="V31" s="320">
        <v>41175</v>
      </c>
      <c r="W31" s="320">
        <v>464000</v>
      </c>
      <c r="X31" s="97">
        <f t="shared" si="1"/>
        <v>8.8739224137931033E-2</v>
      </c>
      <c r="Y31" s="56"/>
      <c r="Z31" s="93" t="s">
        <v>84</v>
      </c>
      <c r="AA31" s="94">
        <v>38900</v>
      </c>
      <c r="AB31" s="95">
        <v>449000</v>
      </c>
      <c r="AC31" s="97">
        <f t="shared" si="2"/>
        <v>8.6636971046770594E-2</v>
      </c>
    </row>
    <row r="32" spans="1:29" x14ac:dyDescent="0.25">
      <c r="A32" s="93" t="s">
        <v>74</v>
      </c>
      <c r="B32" s="319">
        <v>32140</v>
      </c>
      <c r="C32" s="284">
        <v>4093015</v>
      </c>
      <c r="D32" s="96">
        <f t="shared" si="3"/>
        <v>7.8524022022885328E-3</v>
      </c>
      <c r="E32" s="56"/>
      <c r="F32" s="93" t="s">
        <v>74</v>
      </c>
      <c r="G32" s="320">
        <v>47737</v>
      </c>
      <c r="H32" s="316">
        <v>4225982</v>
      </c>
      <c r="I32" s="96">
        <f t="shared" si="4"/>
        <v>1.1296072723452205E-2</v>
      </c>
      <c r="J32" s="56"/>
      <c r="K32" s="93" t="s">
        <v>74</v>
      </c>
      <c r="L32" s="94">
        <v>38136</v>
      </c>
      <c r="M32" s="279">
        <v>4309566</v>
      </c>
      <c r="N32" s="96">
        <f t="shared" si="5"/>
        <v>8.8491509353842129E-3</v>
      </c>
      <c r="P32" s="93" t="s">
        <v>74</v>
      </c>
      <c r="Q32" s="319">
        <v>32140</v>
      </c>
      <c r="R32" s="68">
        <v>448000</v>
      </c>
      <c r="S32" s="97">
        <f t="shared" si="0"/>
        <v>7.1741071428571432E-2</v>
      </c>
      <c r="T32" s="56"/>
      <c r="U32" s="93" t="s">
        <v>74</v>
      </c>
      <c r="V32" s="320">
        <v>47737</v>
      </c>
      <c r="W32" s="320">
        <v>574000</v>
      </c>
      <c r="X32" s="97">
        <f t="shared" si="1"/>
        <v>8.3165505226480835E-2</v>
      </c>
      <c r="Y32" s="56"/>
      <c r="Z32" s="93" t="s">
        <v>74</v>
      </c>
      <c r="AA32" s="94">
        <v>38136</v>
      </c>
      <c r="AB32" s="95">
        <v>614000</v>
      </c>
      <c r="AC32" s="97">
        <f t="shared" si="2"/>
        <v>6.2110749185667752E-2</v>
      </c>
    </row>
    <row r="33" spans="1:29" x14ac:dyDescent="0.25">
      <c r="A33" s="93" t="s">
        <v>114</v>
      </c>
      <c r="B33" s="319">
        <v>52750</v>
      </c>
      <c r="C33" s="284">
        <v>6271247</v>
      </c>
      <c r="D33" s="96">
        <f t="shared" si="3"/>
        <v>8.4114052595919125E-3</v>
      </c>
      <c r="E33" s="56"/>
      <c r="F33" s="93" t="s">
        <v>114</v>
      </c>
      <c r="G33" s="320">
        <v>88795</v>
      </c>
      <c r="H33" s="316">
        <v>6178042</v>
      </c>
      <c r="I33" s="96">
        <f t="shared" si="4"/>
        <v>1.4372676650628144E-2</v>
      </c>
      <c r="J33" s="56"/>
      <c r="K33" s="93" t="s">
        <v>114</v>
      </c>
      <c r="L33" s="94">
        <v>69058</v>
      </c>
      <c r="M33" s="279">
        <v>6162828</v>
      </c>
      <c r="N33" s="96">
        <f t="shared" si="5"/>
        <v>1.1205569910437221E-2</v>
      </c>
      <c r="P33" s="93" t="s">
        <v>114</v>
      </c>
      <c r="Q33" s="319">
        <v>52750</v>
      </c>
      <c r="R33" s="68">
        <v>864000</v>
      </c>
      <c r="S33" s="97">
        <f t="shared" si="0"/>
        <v>6.1053240740740741E-2</v>
      </c>
      <c r="T33" s="56"/>
      <c r="U33" s="93" t="s">
        <v>114</v>
      </c>
      <c r="V33" s="320">
        <v>88795</v>
      </c>
      <c r="W33" s="320">
        <v>1164000</v>
      </c>
      <c r="X33" s="97">
        <f t="shared" si="1"/>
        <v>7.6284364261168386E-2</v>
      </c>
      <c r="Y33" s="56"/>
      <c r="Z33" s="93" t="s">
        <v>114</v>
      </c>
      <c r="AA33" s="94">
        <v>69058</v>
      </c>
      <c r="AB33" s="95">
        <v>1186000</v>
      </c>
      <c r="AC33" s="97">
        <f t="shared" si="2"/>
        <v>5.8227655986509273E-2</v>
      </c>
    </row>
    <row r="34" spans="1:29" x14ac:dyDescent="0.25">
      <c r="A34" s="93" t="s">
        <v>48</v>
      </c>
      <c r="B34" s="319">
        <v>18360</v>
      </c>
      <c r="C34" s="284">
        <v>3166078</v>
      </c>
      <c r="D34" s="96">
        <f t="shared" si="3"/>
        <v>5.7989727353526983E-3</v>
      </c>
      <c r="E34" s="56"/>
      <c r="F34" s="93" t="s">
        <v>48</v>
      </c>
      <c r="G34" s="320">
        <v>26701</v>
      </c>
      <c r="H34" s="316">
        <v>3336741</v>
      </c>
      <c r="I34" s="96">
        <f t="shared" si="4"/>
        <v>8.0021194333033344E-3</v>
      </c>
      <c r="J34" s="56"/>
      <c r="K34" s="93" t="s">
        <v>48</v>
      </c>
      <c r="L34" s="94">
        <v>22302</v>
      </c>
      <c r="M34" s="279">
        <v>3385192</v>
      </c>
      <c r="N34" s="96">
        <f t="shared" si="5"/>
        <v>6.5881048992198965E-3</v>
      </c>
      <c r="P34" s="93" t="s">
        <v>48</v>
      </c>
      <c r="Q34" s="319">
        <v>18360</v>
      </c>
      <c r="R34" s="68">
        <v>291000</v>
      </c>
      <c r="S34" s="97">
        <f t="shared" si="0"/>
        <v>6.309278350515464E-2</v>
      </c>
      <c r="T34" s="56"/>
      <c r="U34" s="93" t="s">
        <v>48</v>
      </c>
      <c r="V34" s="320">
        <v>26701</v>
      </c>
      <c r="W34" s="320">
        <v>412000</v>
      </c>
      <c r="X34" s="97">
        <f t="shared" si="1"/>
        <v>6.4808252427184465E-2</v>
      </c>
      <c r="Y34" s="56"/>
      <c r="Z34" s="93" t="s">
        <v>48</v>
      </c>
      <c r="AA34" s="94">
        <v>22302</v>
      </c>
      <c r="AB34" s="95">
        <v>508000</v>
      </c>
      <c r="AC34" s="97">
        <f t="shared" si="2"/>
        <v>4.3901574803149608E-2</v>
      </c>
    </row>
    <row r="35" spans="1:29" x14ac:dyDescent="0.25">
      <c r="A35" s="93" t="s">
        <v>136</v>
      </c>
      <c r="B35" s="319">
        <v>33350</v>
      </c>
      <c r="C35" s="284">
        <v>1755759</v>
      </c>
      <c r="D35" s="96">
        <f t="shared" si="3"/>
        <v>1.8994634229413034E-2</v>
      </c>
      <c r="E35" s="56"/>
      <c r="F35" s="93" t="s">
        <v>136</v>
      </c>
      <c r="G35" s="320">
        <v>42927</v>
      </c>
      <c r="H35" s="316">
        <v>1831335</v>
      </c>
      <c r="I35" s="96">
        <f t="shared" si="4"/>
        <v>2.3440277174847857E-2</v>
      </c>
      <c r="J35" s="56"/>
      <c r="K35" s="93" t="s">
        <v>136</v>
      </c>
      <c r="L35" s="94">
        <v>35242</v>
      </c>
      <c r="M35" s="279">
        <v>1837475</v>
      </c>
      <c r="N35" s="96">
        <f t="shared" si="5"/>
        <v>1.9179580674567001E-2</v>
      </c>
      <c r="P35" s="93" t="s">
        <v>136</v>
      </c>
      <c r="Q35" s="319">
        <v>33350</v>
      </c>
      <c r="R35" s="68">
        <v>309000</v>
      </c>
      <c r="S35" s="97">
        <f t="shared" si="0"/>
        <v>0.10792880258899676</v>
      </c>
      <c r="T35" s="56"/>
      <c r="U35" s="93" t="s">
        <v>136</v>
      </c>
      <c r="V35" s="320">
        <v>42927</v>
      </c>
      <c r="W35" s="320">
        <v>450000</v>
      </c>
      <c r="X35" s="97">
        <f t="shared" si="1"/>
        <v>9.539333333333333E-2</v>
      </c>
      <c r="Y35" s="56"/>
      <c r="Z35" s="93" t="s">
        <v>136</v>
      </c>
      <c r="AA35" s="94">
        <v>35242</v>
      </c>
      <c r="AB35" s="95">
        <v>476000</v>
      </c>
      <c r="AC35" s="97">
        <f t="shared" si="2"/>
        <v>7.4037815126050427E-2</v>
      </c>
    </row>
    <row r="36" spans="1:29" x14ac:dyDescent="0.25">
      <c r="A36" s="93" t="s">
        <v>122</v>
      </c>
      <c r="B36" s="319">
        <v>37970</v>
      </c>
      <c r="C36" s="284">
        <v>3524140</v>
      </c>
      <c r="D36" s="96">
        <f t="shared" si="3"/>
        <v>1.0774259819416935E-2</v>
      </c>
      <c r="E36" s="56"/>
      <c r="F36" s="93" t="s">
        <v>122</v>
      </c>
      <c r="G36" s="320">
        <v>57394</v>
      </c>
      <c r="H36" s="316">
        <v>3725197</v>
      </c>
      <c r="I36" s="96">
        <f t="shared" si="4"/>
        <v>1.5406970423309156E-2</v>
      </c>
      <c r="J36" s="56"/>
      <c r="K36" s="93" t="s">
        <v>122</v>
      </c>
      <c r="L36" s="94">
        <v>44875</v>
      </c>
      <c r="M36" s="279">
        <v>3738709</v>
      </c>
      <c r="N36" s="96">
        <f t="shared" si="5"/>
        <v>1.2002806316297953E-2</v>
      </c>
      <c r="P36" s="93" t="s">
        <v>122</v>
      </c>
      <c r="Q36" s="319">
        <v>37970</v>
      </c>
      <c r="R36" s="68">
        <v>426000</v>
      </c>
      <c r="S36" s="97">
        <f t="shared" si="0"/>
        <v>8.9131455399061033E-2</v>
      </c>
      <c r="T36" s="56"/>
      <c r="U36" s="93" t="s">
        <v>122</v>
      </c>
      <c r="V36" s="320">
        <v>57394</v>
      </c>
      <c r="W36" s="320">
        <v>696000</v>
      </c>
      <c r="X36" s="97">
        <f t="shared" si="1"/>
        <v>8.2462643678160918E-2</v>
      </c>
      <c r="Y36" s="56"/>
      <c r="Z36" s="93" t="s">
        <v>122</v>
      </c>
      <c r="AA36" s="94">
        <v>44875</v>
      </c>
      <c r="AB36" s="95">
        <v>658000</v>
      </c>
      <c r="AC36" s="97">
        <f t="shared" si="2"/>
        <v>6.8199088145896661E-2</v>
      </c>
    </row>
    <row r="37" spans="1:29" x14ac:dyDescent="0.25">
      <c r="A37" s="93" t="s">
        <v>70</v>
      </c>
      <c r="B37" s="319">
        <v>4390</v>
      </c>
      <c r="C37" s="284">
        <v>569975</v>
      </c>
      <c r="D37" s="96">
        <f t="shared" si="3"/>
        <v>7.7020921970261851E-3</v>
      </c>
      <c r="E37" s="56"/>
      <c r="F37" s="93" t="s">
        <v>70</v>
      </c>
      <c r="G37" s="320">
        <v>6995</v>
      </c>
      <c r="H37" s="316">
        <v>619110</v>
      </c>
      <c r="I37" s="96">
        <f t="shared" si="4"/>
        <v>1.1298476845794769E-2</v>
      </c>
      <c r="J37" s="56"/>
      <c r="K37" s="93" t="s">
        <v>70</v>
      </c>
      <c r="L37" s="94">
        <v>4846</v>
      </c>
      <c r="M37" s="279">
        <v>626416</v>
      </c>
      <c r="N37" s="96">
        <f t="shared" si="5"/>
        <v>7.7360731526653218E-3</v>
      </c>
      <c r="P37" s="93" t="s">
        <v>70</v>
      </c>
      <c r="Q37" s="319">
        <v>4390</v>
      </c>
      <c r="R37" s="68">
        <v>117000</v>
      </c>
      <c r="S37" s="97">
        <f t="shared" si="0"/>
        <v>3.7521367521367519E-2</v>
      </c>
      <c r="T37" s="56"/>
      <c r="U37" s="93" t="s">
        <v>70</v>
      </c>
      <c r="V37" s="320">
        <v>6995</v>
      </c>
      <c r="W37" s="320">
        <v>108000</v>
      </c>
      <c r="X37" s="97">
        <f t="shared" si="1"/>
        <v>6.4768518518518517E-2</v>
      </c>
      <c r="Y37" s="56"/>
      <c r="Z37" s="93" t="s">
        <v>70</v>
      </c>
      <c r="AA37" s="94">
        <v>4846</v>
      </c>
      <c r="AB37" s="95">
        <v>110000</v>
      </c>
      <c r="AC37" s="97">
        <f t="shared" si="2"/>
        <v>4.4054545454545457E-2</v>
      </c>
    </row>
    <row r="38" spans="1:29" x14ac:dyDescent="0.25">
      <c r="A38" s="93" t="s">
        <v>52</v>
      </c>
      <c r="B38" s="319">
        <v>9420</v>
      </c>
      <c r="C38" s="284">
        <v>1056428</v>
      </c>
      <c r="D38" s="96">
        <f t="shared" si="3"/>
        <v>8.9168405229698572E-3</v>
      </c>
      <c r="E38" s="56"/>
      <c r="F38" s="93" t="s">
        <v>52</v>
      </c>
      <c r="G38" s="320">
        <v>10398</v>
      </c>
      <c r="H38" s="316">
        <v>1120443</v>
      </c>
      <c r="I38" s="96">
        <f t="shared" si="4"/>
        <v>9.2802578979921339E-3</v>
      </c>
      <c r="J38" s="56"/>
      <c r="K38" s="93" t="s">
        <v>52</v>
      </c>
      <c r="L38" s="94">
        <v>7885</v>
      </c>
      <c r="M38" s="279">
        <v>1140160</v>
      </c>
      <c r="N38" s="96">
        <f t="shared" si="5"/>
        <v>6.9156960426606795E-3</v>
      </c>
      <c r="P38" s="93" t="s">
        <v>52</v>
      </c>
      <c r="Q38" s="319">
        <v>9420</v>
      </c>
      <c r="R38" s="68">
        <v>136000</v>
      </c>
      <c r="S38" s="97">
        <f t="shared" si="0"/>
        <v>6.9264705882352937E-2</v>
      </c>
      <c r="T38" s="56"/>
      <c r="U38" s="93" t="s">
        <v>52</v>
      </c>
      <c r="V38" s="320">
        <v>10398</v>
      </c>
      <c r="W38" s="320">
        <v>149000</v>
      </c>
      <c r="X38" s="97">
        <f t="shared" si="1"/>
        <v>6.9785234899328863E-2</v>
      </c>
      <c r="Y38" s="56"/>
      <c r="Z38" s="93" t="s">
        <v>52</v>
      </c>
      <c r="AA38" s="94">
        <v>7885</v>
      </c>
      <c r="AB38" s="95">
        <v>140000</v>
      </c>
      <c r="AC38" s="97">
        <f t="shared" si="2"/>
        <v>5.6321428571428571E-2</v>
      </c>
    </row>
    <row r="39" spans="1:29" x14ac:dyDescent="0.25">
      <c r="A39" s="93" t="s">
        <v>62</v>
      </c>
      <c r="B39" s="319">
        <v>10900</v>
      </c>
      <c r="C39" s="284">
        <v>1411042</v>
      </c>
      <c r="D39" s="96">
        <f t="shared" si="3"/>
        <v>7.724787780944862E-3</v>
      </c>
      <c r="E39" s="56"/>
      <c r="F39" s="93" t="s">
        <v>62</v>
      </c>
      <c r="G39" s="320">
        <v>16464</v>
      </c>
      <c r="H39" s="316">
        <v>1711184</v>
      </c>
      <c r="I39" s="96">
        <f t="shared" si="4"/>
        <v>9.6214083348137892E-3</v>
      </c>
      <c r="J39" s="56"/>
      <c r="K39" s="93" t="s">
        <v>62</v>
      </c>
      <c r="L39" s="94">
        <v>13223</v>
      </c>
      <c r="M39" s="279">
        <v>6155356</v>
      </c>
      <c r="N39" s="96">
        <f t="shared" si="5"/>
        <v>2.1482104365693876E-3</v>
      </c>
      <c r="P39" s="93" t="s">
        <v>62</v>
      </c>
      <c r="Q39" s="319">
        <v>10900</v>
      </c>
      <c r="R39" s="68">
        <v>201000</v>
      </c>
      <c r="S39" s="97">
        <f t="shared" si="0"/>
        <v>5.4228855721393035E-2</v>
      </c>
      <c r="T39" s="56"/>
      <c r="U39" s="93" t="s">
        <v>62</v>
      </c>
      <c r="V39" s="320">
        <v>16464</v>
      </c>
      <c r="W39" s="320">
        <v>309000</v>
      </c>
      <c r="X39" s="97">
        <f t="shared" si="1"/>
        <v>5.3281553398058255E-2</v>
      </c>
      <c r="Y39" s="56"/>
      <c r="Z39" s="93" t="s">
        <v>62</v>
      </c>
      <c r="AA39" s="94">
        <v>13223</v>
      </c>
      <c r="AB39" s="95">
        <v>378000</v>
      </c>
      <c r="AC39" s="97">
        <f t="shared" si="2"/>
        <v>3.4981481481481481E-2</v>
      </c>
    </row>
    <row r="40" spans="1:29" x14ac:dyDescent="0.25">
      <c r="A40" s="93" t="s">
        <v>86</v>
      </c>
      <c r="B40" s="319">
        <v>4330</v>
      </c>
      <c r="C40" s="284">
        <v>817193</v>
      </c>
      <c r="D40" s="96">
        <f t="shared" si="3"/>
        <v>5.298625905997726E-3</v>
      </c>
      <c r="E40" s="56"/>
      <c r="F40" s="93" t="s">
        <v>86</v>
      </c>
      <c r="G40" s="320">
        <v>9075</v>
      </c>
      <c r="H40" s="316">
        <v>850968</v>
      </c>
      <c r="I40" s="96">
        <f t="shared" si="4"/>
        <v>1.0664325803085427E-2</v>
      </c>
      <c r="J40" s="56"/>
      <c r="K40" s="93" t="s">
        <v>86</v>
      </c>
      <c r="L40" s="94">
        <v>6450</v>
      </c>
      <c r="M40" s="279">
        <v>5593754</v>
      </c>
      <c r="N40" s="96">
        <f t="shared" si="5"/>
        <v>1.15307180115536E-3</v>
      </c>
      <c r="P40" s="93" t="s">
        <v>86</v>
      </c>
      <c r="Q40" s="319">
        <v>4330</v>
      </c>
      <c r="R40" s="68">
        <v>56000</v>
      </c>
      <c r="S40" s="97">
        <f t="shared" si="0"/>
        <v>7.7321428571428569E-2</v>
      </c>
      <c r="T40" s="56"/>
      <c r="U40" s="93" t="s">
        <v>86</v>
      </c>
      <c r="V40" s="320">
        <v>9075</v>
      </c>
      <c r="W40" s="320">
        <v>74000</v>
      </c>
      <c r="X40" s="97">
        <f t="shared" si="1"/>
        <v>0.12263513513513513</v>
      </c>
      <c r="Y40" s="56"/>
      <c r="Z40" s="93" t="s">
        <v>86</v>
      </c>
      <c r="AA40" s="94">
        <v>6450</v>
      </c>
      <c r="AB40" s="95">
        <v>92000</v>
      </c>
      <c r="AC40" s="97">
        <f t="shared" si="2"/>
        <v>7.0108695652173911E-2</v>
      </c>
    </row>
    <row r="41" spans="1:29" x14ac:dyDescent="0.25">
      <c r="A41" s="93" t="s">
        <v>42</v>
      </c>
      <c r="B41" s="319">
        <v>31310</v>
      </c>
      <c r="C41" s="284">
        <v>5360936</v>
      </c>
      <c r="D41" s="96">
        <f t="shared" si="3"/>
        <v>5.8403980200472452E-3</v>
      </c>
      <c r="E41" s="56"/>
      <c r="F41" s="93" t="s">
        <v>42</v>
      </c>
      <c r="G41" s="320">
        <v>39111</v>
      </c>
      <c r="H41" s="316">
        <v>5540687</v>
      </c>
      <c r="I41" s="96">
        <f t="shared" si="4"/>
        <v>7.0588719413314628E-3</v>
      </c>
      <c r="J41" s="56"/>
      <c r="K41" s="93" t="s">
        <v>42</v>
      </c>
      <c r="L41" s="94">
        <v>36286</v>
      </c>
      <c r="M41" s="279">
        <v>5593754</v>
      </c>
      <c r="N41" s="96">
        <f t="shared" si="5"/>
        <v>6.486878042902852E-3</v>
      </c>
      <c r="P41" s="93" t="s">
        <v>42</v>
      </c>
      <c r="Q41" s="319">
        <v>31310</v>
      </c>
      <c r="R41" s="68">
        <v>543000</v>
      </c>
      <c r="S41" s="97">
        <f t="shared" si="0"/>
        <v>5.7661141804788214E-2</v>
      </c>
      <c r="T41" s="56"/>
      <c r="U41" s="93" t="s">
        <v>42</v>
      </c>
      <c r="V41" s="320">
        <v>39111</v>
      </c>
      <c r="W41" s="320">
        <v>688000</v>
      </c>
      <c r="X41" s="97">
        <f t="shared" si="1"/>
        <v>5.6847383720930234E-2</v>
      </c>
      <c r="Y41" s="56"/>
      <c r="Z41" s="93" t="s">
        <v>42</v>
      </c>
      <c r="AA41" s="94">
        <v>36286</v>
      </c>
      <c r="AB41" s="95">
        <v>727000</v>
      </c>
      <c r="AC41" s="97">
        <f t="shared" si="2"/>
        <v>4.9911966987620356E-2</v>
      </c>
    </row>
    <row r="42" spans="1:29" x14ac:dyDescent="0.25">
      <c r="A42" s="93" t="s">
        <v>118</v>
      </c>
      <c r="B42" s="319">
        <v>11040</v>
      </c>
      <c r="C42" s="284">
        <v>1146166</v>
      </c>
      <c r="D42" s="96">
        <f t="shared" si="3"/>
        <v>9.6321126259198055E-3</v>
      </c>
      <c r="E42" s="56"/>
      <c r="F42" s="93" t="s">
        <v>118</v>
      </c>
      <c r="G42" s="320">
        <v>17055</v>
      </c>
      <c r="H42" s="316">
        <v>1268252</v>
      </c>
      <c r="I42" s="96">
        <f t="shared" si="4"/>
        <v>1.3447642897468326E-2</v>
      </c>
      <c r="J42" s="56"/>
      <c r="K42" s="93" t="s">
        <v>118</v>
      </c>
      <c r="L42" s="94">
        <v>14886</v>
      </c>
      <c r="M42" s="279">
        <v>1271086</v>
      </c>
      <c r="N42" s="96">
        <f t="shared" si="5"/>
        <v>1.1711245344532157E-2</v>
      </c>
      <c r="P42" s="93" t="s">
        <v>118</v>
      </c>
      <c r="Q42" s="319">
        <v>11040</v>
      </c>
      <c r="R42" s="68">
        <v>244000</v>
      </c>
      <c r="S42" s="97">
        <f t="shared" si="0"/>
        <v>4.5245901639344263E-2</v>
      </c>
      <c r="T42" s="56"/>
      <c r="U42" s="93" t="s">
        <v>118</v>
      </c>
      <c r="V42" s="320">
        <v>17055</v>
      </c>
      <c r="W42" s="320">
        <v>270000</v>
      </c>
      <c r="X42" s="97">
        <f t="shared" si="1"/>
        <v>6.3166666666666663E-2</v>
      </c>
      <c r="Y42" s="56"/>
      <c r="Z42" s="93" t="s">
        <v>118</v>
      </c>
      <c r="AA42" s="94">
        <v>14886</v>
      </c>
      <c r="AB42" s="95">
        <v>337000</v>
      </c>
      <c r="AC42" s="97">
        <f t="shared" si="2"/>
        <v>4.4172106824925818E-2</v>
      </c>
    </row>
    <row r="43" spans="1:29" x14ac:dyDescent="0.25">
      <c r="A43" s="93" t="s">
        <v>72</v>
      </c>
      <c r="B43" s="319">
        <v>91160</v>
      </c>
      <c r="C43" s="284">
        <v>12121207</v>
      </c>
      <c r="D43" s="96">
        <f t="shared" si="3"/>
        <v>7.5207031774970927E-3</v>
      </c>
      <c r="E43" s="56"/>
      <c r="F43" s="93" t="s">
        <v>72</v>
      </c>
      <c r="G43" s="320">
        <v>115279</v>
      </c>
      <c r="H43" s="316">
        <v>12435230</v>
      </c>
      <c r="I43" s="96">
        <f t="shared" si="4"/>
        <v>9.2703552728819645E-3</v>
      </c>
      <c r="J43" s="56"/>
      <c r="K43" s="93" t="s">
        <v>72</v>
      </c>
      <c r="L43" s="94">
        <v>94765</v>
      </c>
      <c r="M43" s="279">
        <v>12578670</v>
      </c>
      <c r="N43" s="96">
        <f t="shared" si="5"/>
        <v>7.5337853684054037E-3</v>
      </c>
      <c r="P43" s="93" t="s">
        <v>72</v>
      </c>
      <c r="Q43" s="319">
        <v>91160</v>
      </c>
      <c r="R43" s="68">
        <v>1908000</v>
      </c>
      <c r="S43" s="97">
        <f t="shared" si="0"/>
        <v>4.777777777777778E-2</v>
      </c>
      <c r="T43" s="56"/>
      <c r="U43" s="93" t="s">
        <v>72</v>
      </c>
      <c r="V43" s="320">
        <v>115279</v>
      </c>
      <c r="W43" s="320">
        <v>2228000</v>
      </c>
      <c r="X43" s="97">
        <f t="shared" si="1"/>
        <v>5.1741023339317772E-2</v>
      </c>
      <c r="Y43" s="56"/>
      <c r="Z43" s="93" t="s">
        <v>72</v>
      </c>
      <c r="AA43" s="94">
        <v>94765</v>
      </c>
      <c r="AB43" s="95">
        <v>2208000</v>
      </c>
      <c r="AC43" s="97">
        <f t="shared" si="2"/>
        <v>4.291893115942029E-2</v>
      </c>
    </row>
    <row r="44" spans="1:29" x14ac:dyDescent="0.25">
      <c r="A44" s="93" t="s">
        <v>108</v>
      </c>
      <c r="B44" s="319">
        <v>60400</v>
      </c>
      <c r="C44" s="284">
        <v>5338132</v>
      </c>
      <c r="D44" s="96">
        <f t="shared" si="3"/>
        <v>1.1314819491162826E-2</v>
      </c>
      <c r="E44" s="56"/>
      <c r="F44" s="93" t="s">
        <v>108</v>
      </c>
      <c r="G44" s="320">
        <v>83009</v>
      </c>
      <c r="H44" s="316">
        <v>6019769</v>
      </c>
      <c r="I44" s="96">
        <f t="shared" si="4"/>
        <v>1.378939956001634E-2</v>
      </c>
      <c r="J44" s="56"/>
      <c r="K44" s="93" t="s">
        <v>108</v>
      </c>
      <c r="L44" s="94">
        <v>70463</v>
      </c>
      <c r="M44" s="279">
        <v>6155356</v>
      </c>
      <c r="N44" s="96">
        <f t="shared" si="5"/>
        <v>1.144742887332593E-2</v>
      </c>
      <c r="P44" s="93" t="s">
        <v>108</v>
      </c>
      <c r="Q44" s="319">
        <v>60400</v>
      </c>
      <c r="R44" s="68">
        <v>890000</v>
      </c>
      <c r="S44" s="97">
        <f t="shared" si="0"/>
        <v>6.7865168539325837E-2</v>
      </c>
      <c r="T44" s="56"/>
      <c r="U44" s="93" t="s">
        <v>108</v>
      </c>
      <c r="V44" s="320">
        <v>83009</v>
      </c>
      <c r="W44" s="320">
        <v>1057000</v>
      </c>
      <c r="X44" s="97">
        <f t="shared" si="1"/>
        <v>7.8532639545884575E-2</v>
      </c>
      <c r="Y44" s="56"/>
      <c r="Z44" s="93" t="s">
        <v>108</v>
      </c>
      <c r="AA44" s="94">
        <v>70463</v>
      </c>
      <c r="AB44" s="95">
        <v>1290000</v>
      </c>
      <c r="AC44" s="97">
        <f t="shared" si="2"/>
        <v>5.4622480620155039E-2</v>
      </c>
    </row>
    <row r="45" spans="1:29" x14ac:dyDescent="0.25">
      <c r="A45" s="93" t="s">
        <v>54</v>
      </c>
      <c r="B45" s="319">
        <v>2540</v>
      </c>
      <c r="C45" s="284">
        <v>390408</v>
      </c>
      <c r="D45" s="96">
        <f t="shared" si="3"/>
        <v>6.5060142210200608E-3</v>
      </c>
      <c r="E45" s="56"/>
      <c r="F45" s="93" t="s">
        <v>54</v>
      </c>
      <c r="G45" s="320">
        <v>3325</v>
      </c>
      <c r="H45" s="316">
        <v>425243</v>
      </c>
      <c r="I45" s="96">
        <f t="shared" si="4"/>
        <v>7.8190587499382697E-3</v>
      </c>
      <c r="J45" s="56"/>
      <c r="K45" s="93" t="s">
        <v>54</v>
      </c>
      <c r="L45" s="94">
        <v>2204</v>
      </c>
      <c r="M45" s="279">
        <v>457890</v>
      </c>
      <c r="N45" s="96">
        <f t="shared" si="5"/>
        <v>4.8133831269518883E-3</v>
      </c>
      <c r="P45" s="93" t="s">
        <v>54</v>
      </c>
      <c r="Q45" s="319">
        <v>2540</v>
      </c>
      <c r="R45" s="68">
        <v>52000</v>
      </c>
      <c r="S45" s="97">
        <f t="shared" si="0"/>
        <v>4.8846153846153845E-2</v>
      </c>
      <c r="T45" s="56"/>
      <c r="U45" s="93" t="s">
        <v>54</v>
      </c>
      <c r="V45" s="320">
        <v>3325</v>
      </c>
      <c r="W45" s="320">
        <v>54000</v>
      </c>
      <c r="X45" s="97">
        <f t="shared" si="1"/>
        <v>6.1574074074074073E-2</v>
      </c>
      <c r="Y45" s="56"/>
      <c r="Z45" s="93" t="s">
        <v>54</v>
      </c>
      <c r="AA45" s="94">
        <v>2204</v>
      </c>
      <c r="AB45" s="95">
        <v>54000</v>
      </c>
      <c r="AC45" s="97">
        <f t="shared" si="2"/>
        <v>4.0814814814814818E-2</v>
      </c>
    </row>
    <row r="46" spans="1:29" x14ac:dyDescent="0.25">
      <c r="A46" s="93" t="s">
        <v>112</v>
      </c>
      <c r="B46" s="319">
        <v>75300</v>
      </c>
      <c r="C46" s="284">
        <v>7076855</v>
      </c>
      <c r="D46" s="96">
        <f t="shared" si="3"/>
        <v>1.0640319746554083E-2</v>
      </c>
      <c r="E46" s="56"/>
      <c r="F46" s="93" t="s">
        <v>112</v>
      </c>
      <c r="G46" s="320">
        <v>107724</v>
      </c>
      <c r="H46" s="316">
        <v>7183738</v>
      </c>
      <c r="I46" s="96">
        <f t="shared" si="4"/>
        <v>1.4995535750329424E-2</v>
      </c>
      <c r="J46" s="56"/>
      <c r="K46" s="93" t="s">
        <v>112</v>
      </c>
      <c r="L46" s="94">
        <v>83019</v>
      </c>
      <c r="M46" s="279">
        <v>7168681</v>
      </c>
      <c r="N46" s="96">
        <f t="shared" si="5"/>
        <v>1.1580791501253856E-2</v>
      </c>
      <c r="P46" s="93" t="s">
        <v>112</v>
      </c>
      <c r="Q46" s="319">
        <v>75300</v>
      </c>
      <c r="R46" s="68">
        <v>836000</v>
      </c>
      <c r="S46" s="97">
        <f t="shared" si="0"/>
        <v>9.0071770334928233E-2</v>
      </c>
      <c r="T46" s="56"/>
      <c r="U46" s="93" t="s">
        <v>112</v>
      </c>
      <c r="V46" s="320">
        <v>107724</v>
      </c>
      <c r="W46" s="320">
        <v>1206000</v>
      </c>
      <c r="X46" s="97">
        <f t="shared" si="1"/>
        <v>8.9323383084577115E-2</v>
      </c>
      <c r="Y46" s="56"/>
      <c r="Z46" s="93" t="s">
        <v>112</v>
      </c>
      <c r="AA46" s="94">
        <v>83019</v>
      </c>
      <c r="AB46" s="95">
        <v>1296000</v>
      </c>
      <c r="AC46" s="97">
        <f t="shared" si="2"/>
        <v>6.4057870370370376E-2</v>
      </c>
    </row>
    <row r="47" spans="1:29" x14ac:dyDescent="0.25">
      <c r="A47" s="93" t="s">
        <v>120</v>
      </c>
      <c r="B47" s="319">
        <v>21900</v>
      </c>
      <c r="C47" s="284">
        <v>2151731</v>
      </c>
      <c r="D47" s="96">
        <f t="shared" si="3"/>
        <v>1.0177852157170203E-2</v>
      </c>
      <c r="E47" s="56"/>
      <c r="F47" s="93" t="s">
        <v>120</v>
      </c>
      <c r="G47" s="320">
        <v>34240</v>
      </c>
      <c r="H47" s="316">
        <v>2314971</v>
      </c>
      <c r="I47" s="96">
        <f t="shared" si="4"/>
        <v>1.4790682043101189E-2</v>
      </c>
      <c r="J47" s="56"/>
      <c r="K47" s="93" t="s">
        <v>120</v>
      </c>
      <c r="L47" s="94">
        <v>26459</v>
      </c>
      <c r="M47" s="279">
        <v>2465064</v>
      </c>
      <c r="N47" s="96">
        <f t="shared" si="5"/>
        <v>1.0733595557762396E-2</v>
      </c>
      <c r="P47" s="93" t="s">
        <v>120</v>
      </c>
      <c r="Q47" s="319">
        <v>21900</v>
      </c>
      <c r="R47" s="68">
        <v>334000</v>
      </c>
      <c r="S47" s="97">
        <f t="shared" si="0"/>
        <v>6.55688622754491E-2</v>
      </c>
      <c r="T47" s="56"/>
      <c r="U47" s="93" t="s">
        <v>120</v>
      </c>
      <c r="V47" s="320">
        <v>34240</v>
      </c>
      <c r="W47" s="320">
        <v>408000</v>
      </c>
      <c r="X47" s="97">
        <f t="shared" si="1"/>
        <v>8.3921568627450982E-2</v>
      </c>
      <c r="Y47" s="56"/>
      <c r="Z47" s="93" t="s">
        <v>120</v>
      </c>
      <c r="AA47" s="94">
        <v>26459</v>
      </c>
      <c r="AB47" s="95">
        <v>417000</v>
      </c>
      <c r="AC47" s="97">
        <f t="shared" si="2"/>
        <v>6.3450839328537165E-2</v>
      </c>
    </row>
    <row r="48" spans="1:29" x14ac:dyDescent="0.25">
      <c r="A48" s="93" t="s">
        <v>88</v>
      </c>
      <c r="B48" s="319">
        <v>17390</v>
      </c>
      <c r="C48" s="284">
        <v>2249437</v>
      </c>
      <c r="D48" s="96">
        <f t="shared" si="3"/>
        <v>7.7308233126777946E-3</v>
      </c>
      <c r="E48" s="56"/>
      <c r="F48" s="93" t="s">
        <v>88</v>
      </c>
      <c r="G48" s="320">
        <v>25575</v>
      </c>
      <c r="H48" s="316">
        <v>2431088</v>
      </c>
      <c r="I48" s="96">
        <f t="shared" si="4"/>
        <v>1.0519981177151957E-2</v>
      </c>
      <c r="J48" s="56"/>
      <c r="K48" s="93" t="s">
        <v>88</v>
      </c>
      <c r="L48" s="94">
        <v>20516</v>
      </c>
      <c r="M48" s="279">
        <v>2465064</v>
      </c>
      <c r="N48" s="96">
        <f t="shared" si="5"/>
        <v>8.3227048060415462E-3</v>
      </c>
      <c r="P48" s="93" t="s">
        <v>88</v>
      </c>
      <c r="Q48" s="319">
        <v>17390</v>
      </c>
      <c r="R48" s="68">
        <v>326000</v>
      </c>
      <c r="S48" s="97">
        <f t="shared" si="0"/>
        <v>5.3343558282208589E-2</v>
      </c>
      <c r="T48" s="56"/>
      <c r="U48" s="93" t="s">
        <v>88</v>
      </c>
      <c r="V48" s="320">
        <v>25575</v>
      </c>
      <c r="W48" s="320">
        <v>416000</v>
      </c>
      <c r="X48" s="97">
        <f t="shared" si="1"/>
        <v>6.1478365384615381E-2</v>
      </c>
      <c r="Y48" s="56"/>
      <c r="Z48" s="93" t="s">
        <v>88</v>
      </c>
      <c r="AA48" s="94">
        <v>20516</v>
      </c>
      <c r="AB48" s="95">
        <v>455000</v>
      </c>
      <c r="AC48" s="97">
        <f t="shared" si="2"/>
        <v>4.5090109890109892E-2</v>
      </c>
    </row>
    <row r="49" spans="1:29" x14ac:dyDescent="0.25">
      <c r="A49" s="93" t="s">
        <v>100</v>
      </c>
      <c r="B49" s="319">
        <v>68270</v>
      </c>
      <c r="C49" s="284">
        <v>7562801</v>
      </c>
      <c r="D49" s="96">
        <f t="shared" si="3"/>
        <v>9.0270787238749244E-3</v>
      </c>
      <c r="E49" s="56"/>
      <c r="F49" s="93" t="s">
        <v>100</v>
      </c>
      <c r="G49" s="320">
        <v>101312</v>
      </c>
      <c r="H49" s="316">
        <v>7950917</v>
      </c>
      <c r="I49" s="96">
        <f t="shared" si="4"/>
        <v>1.274217804059582E-2</v>
      </c>
      <c r="J49" s="56"/>
      <c r="K49" s="93" t="s">
        <v>100</v>
      </c>
      <c r="L49" s="94">
        <v>80811</v>
      </c>
      <c r="M49" s="279">
        <v>7966826</v>
      </c>
      <c r="N49" s="96">
        <f t="shared" si="5"/>
        <v>1.0143437298618045E-2</v>
      </c>
      <c r="P49" s="93" t="s">
        <v>100</v>
      </c>
      <c r="Q49" s="319">
        <v>68270</v>
      </c>
      <c r="R49" s="68">
        <v>889000</v>
      </c>
      <c r="S49" s="97">
        <f t="shared" si="0"/>
        <v>7.6794150731158611E-2</v>
      </c>
      <c r="T49" s="56"/>
      <c r="U49" s="93" t="s">
        <v>100</v>
      </c>
      <c r="V49" s="320">
        <v>101312</v>
      </c>
      <c r="W49" s="320">
        <v>1121000</v>
      </c>
      <c r="X49" s="97">
        <f t="shared" si="1"/>
        <v>9.0376449598572703E-2</v>
      </c>
      <c r="Y49" s="56"/>
      <c r="Z49" s="93" t="s">
        <v>100</v>
      </c>
      <c r="AA49" s="94">
        <v>80811</v>
      </c>
      <c r="AB49" s="95">
        <v>1248000</v>
      </c>
      <c r="AC49" s="97">
        <f t="shared" si="2"/>
        <v>6.4752403846153841E-2</v>
      </c>
    </row>
    <row r="50" spans="1:29" x14ac:dyDescent="0.25">
      <c r="A50" s="93" t="s">
        <v>96</v>
      </c>
      <c r="B50" s="319">
        <v>5290</v>
      </c>
      <c r="C50" s="284">
        <v>673602</v>
      </c>
      <c r="D50" s="96">
        <f t="shared" si="3"/>
        <v>7.8533020982716802E-3</v>
      </c>
      <c r="E50" s="56"/>
      <c r="F50" s="93" t="s">
        <v>96</v>
      </c>
      <c r="G50" s="320">
        <v>9210</v>
      </c>
      <c r="H50" s="316">
        <v>676730</v>
      </c>
      <c r="I50" s="96">
        <f t="shared" si="4"/>
        <v>1.360956363690098E-2</v>
      </c>
      <c r="J50" s="56"/>
      <c r="K50" s="93" t="s">
        <v>96</v>
      </c>
      <c r="L50" s="94">
        <v>7284</v>
      </c>
      <c r="M50" s="279">
        <v>674710</v>
      </c>
      <c r="N50" s="96">
        <f t="shared" si="5"/>
        <v>1.0795749284877948E-2</v>
      </c>
      <c r="P50" s="93" t="s">
        <v>96</v>
      </c>
      <c r="Q50" s="319">
        <v>5290</v>
      </c>
      <c r="R50" s="68">
        <v>76000</v>
      </c>
      <c r="S50" s="97">
        <f t="shared" si="0"/>
        <v>6.960526315789474E-2</v>
      </c>
      <c r="T50" s="56"/>
      <c r="U50" s="93" t="s">
        <v>96</v>
      </c>
      <c r="V50" s="320">
        <v>9210</v>
      </c>
      <c r="W50" s="320">
        <v>102000</v>
      </c>
      <c r="X50" s="97">
        <f t="shared" si="1"/>
        <v>9.029411764705883E-2</v>
      </c>
      <c r="Y50" s="56"/>
      <c r="Z50" s="93" t="s">
        <v>96</v>
      </c>
      <c r="AA50" s="94">
        <v>7284</v>
      </c>
      <c r="AB50" s="95">
        <v>104000</v>
      </c>
      <c r="AC50" s="97">
        <f t="shared" si="2"/>
        <v>7.0038461538461536E-2</v>
      </c>
    </row>
    <row r="51" spans="1:29" x14ac:dyDescent="0.25">
      <c r="A51" s="93" t="s">
        <v>116</v>
      </c>
      <c r="B51" s="319">
        <v>27830</v>
      </c>
      <c r="C51" s="284">
        <v>2609953</v>
      </c>
      <c r="D51" s="96">
        <f t="shared" si="3"/>
        <v>1.0663027265241942E-2</v>
      </c>
      <c r="E51" s="56"/>
      <c r="F51" s="93" t="s">
        <v>116</v>
      </c>
      <c r="G51" s="320">
        <v>45067</v>
      </c>
      <c r="H51" s="316">
        <v>2913016</v>
      </c>
      <c r="I51" s="96">
        <f t="shared" si="4"/>
        <v>1.5470907128556794E-2</v>
      </c>
      <c r="J51" s="56"/>
      <c r="K51" s="93" t="s">
        <v>116</v>
      </c>
      <c r="L51" s="94">
        <v>38586</v>
      </c>
      <c r="M51" s="279">
        <v>2967273</v>
      </c>
      <c r="N51" s="96">
        <f t="shared" si="5"/>
        <v>1.300385909891001E-2</v>
      </c>
      <c r="P51" s="93" t="s">
        <v>116</v>
      </c>
      <c r="Q51" s="319">
        <v>27830</v>
      </c>
      <c r="R51" s="68">
        <v>394000</v>
      </c>
      <c r="S51" s="97">
        <f t="shared" si="0"/>
        <v>7.0634517766497457E-2</v>
      </c>
      <c r="T51" s="56"/>
      <c r="U51" s="93" t="s">
        <v>116</v>
      </c>
      <c r="V51" s="320">
        <v>45067</v>
      </c>
      <c r="W51" s="320">
        <v>538000</v>
      </c>
      <c r="X51" s="97">
        <f t="shared" si="1"/>
        <v>8.3767657992565053E-2</v>
      </c>
      <c r="Y51" s="56"/>
      <c r="Z51" s="93" t="s">
        <v>116</v>
      </c>
      <c r="AA51" s="94">
        <v>38586</v>
      </c>
      <c r="AB51" s="95">
        <v>571000</v>
      </c>
      <c r="AC51" s="97">
        <f t="shared" si="2"/>
        <v>6.757618213660245E-2</v>
      </c>
    </row>
    <row r="52" spans="1:29" x14ac:dyDescent="0.25">
      <c r="A52" s="93" t="s">
        <v>38</v>
      </c>
      <c r="B52" s="319">
        <v>3450</v>
      </c>
      <c r="C52" s="284">
        <v>460454</v>
      </c>
      <c r="D52" s="96">
        <f t="shared" si="3"/>
        <v>7.4926051245075512E-3</v>
      </c>
      <c r="E52" s="56"/>
      <c r="F52" s="93" t="s">
        <v>38</v>
      </c>
      <c r="G52" s="320">
        <v>4881</v>
      </c>
      <c r="H52" s="316">
        <v>494802</v>
      </c>
      <c r="I52" s="96">
        <f t="shared" si="4"/>
        <v>9.8645518813586033E-3</v>
      </c>
      <c r="J52" s="56"/>
      <c r="K52" s="93" t="s">
        <v>38</v>
      </c>
      <c r="L52" s="94">
        <v>3930</v>
      </c>
      <c r="M52" s="279">
        <v>510755</v>
      </c>
      <c r="N52" s="96">
        <f t="shared" si="5"/>
        <v>7.694491488091159E-3</v>
      </c>
      <c r="P52" s="93" t="s">
        <v>38</v>
      </c>
      <c r="Q52" s="319">
        <v>3450</v>
      </c>
      <c r="R52" s="68">
        <v>71000</v>
      </c>
      <c r="S52" s="97">
        <f t="shared" si="0"/>
        <v>4.8591549295774646E-2</v>
      </c>
      <c r="T52" s="56"/>
      <c r="U52" s="93" t="s">
        <v>38</v>
      </c>
      <c r="V52" s="320">
        <v>4881</v>
      </c>
      <c r="W52" s="320">
        <v>82000</v>
      </c>
      <c r="X52" s="97">
        <f t="shared" si="1"/>
        <v>5.9524390243902436E-2</v>
      </c>
      <c r="Y52" s="56"/>
      <c r="Z52" s="93" t="s">
        <v>38</v>
      </c>
      <c r="AA52" s="94">
        <v>3930</v>
      </c>
      <c r="AB52" s="95">
        <v>61000</v>
      </c>
      <c r="AC52" s="97">
        <f t="shared" si="2"/>
        <v>6.4426229508196722E-2</v>
      </c>
    </row>
    <row r="53" spans="1:29" x14ac:dyDescent="0.25">
      <c r="A53" s="93" t="s">
        <v>126</v>
      </c>
      <c r="B53" s="319">
        <v>48000</v>
      </c>
      <c r="C53" s="284">
        <v>3700075</v>
      </c>
      <c r="D53" s="96">
        <f t="shared" si="3"/>
        <v>1.2972710012634879E-2</v>
      </c>
      <c r="E53" s="56"/>
      <c r="F53" s="93" t="s">
        <v>126</v>
      </c>
      <c r="G53" s="320">
        <v>65750</v>
      </c>
      <c r="H53" s="316">
        <v>3996642</v>
      </c>
      <c r="I53" s="96">
        <f t="shared" si="4"/>
        <v>1.6451310875479967E-2</v>
      </c>
      <c r="J53" s="56"/>
      <c r="K53" s="93" t="s">
        <v>126</v>
      </c>
      <c r="L53" s="94">
        <v>52252</v>
      </c>
      <c r="M53" s="279">
        <v>4052025</v>
      </c>
      <c r="N53" s="96">
        <f t="shared" si="5"/>
        <v>1.2895280754684386E-2</v>
      </c>
      <c r="P53" s="93" t="s">
        <v>126</v>
      </c>
      <c r="Q53" s="319">
        <v>48000</v>
      </c>
      <c r="R53" s="68">
        <v>713000</v>
      </c>
      <c r="S53" s="97">
        <f t="shared" si="0"/>
        <v>6.7321178120617109E-2</v>
      </c>
      <c r="T53" s="56"/>
      <c r="U53" s="93" t="s">
        <v>126</v>
      </c>
      <c r="V53" s="320">
        <v>65750</v>
      </c>
      <c r="W53" s="320">
        <v>795000</v>
      </c>
      <c r="X53" s="97">
        <f t="shared" si="1"/>
        <v>8.2704402515723266E-2</v>
      </c>
      <c r="Y53" s="56"/>
      <c r="Z53" s="93" t="s">
        <v>126</v>
      </c>
      <c r="AA53" s="94">
        <v>52252</v>
      </c>
      <c r="AB53" s="95">
        <v>847000</v>
      </c>
      <c r="AC53" s="97">
        <f t="shared" si="2"/>
        <v>6.1690672963400237E-2</v>
      </c>
    </row>
    <row r="54" spans="1:29" x14ac:dyDescent="0.25">
      <c r="A54" s="93" t="s">
        <v>82</v>
      </c>
      <c r="B54" s="319">
        <v>128200</v>
      </c>
      <c r="C54" s="284">
        <v>13729595</v>
      </c>
      <c r="D54" s="96">
        <f t="shared" si="3"/>
        <v>9.3374932035504322E-3</v>
      </c>
      <c r="E54" s="56"/>
      <c r="F54" s="93" t="s">
        <v>82</v>
      </c>
      <c r="G54" s="320">
        <v>182759</v>
      </c>
      <c r="H54" s="316">
        <v>15677851</v>
      </c>
      <c r="I54" s="96">
        <f t="shared" si="4"/>
        <v>1.1657146122896563E-2</v>
      </c>
      <c r="J54" s="56"/>
      <c r="K54" s="93" t="s">
        <v>82</v>
      </c>
      <c r="L54" s="94">
        <v>144517</v>
      </c>
      <c r="M54" s="279">
        <v>16440040</v>
      </c>
      <c r="N54" s="96">
        <f t="shared" si="5"/>
        <v>8.7905503879552611E-3</v>
      </c>
      <c r="P54" s="93" t="s">
        <v>82</v>
      </c>
      <c r="Q54" s="319">
        <v>128200</v>
      </c>
      <c r="R54" s="68">
        <v>2530000</v>
      </c>
      <c r="S54" s="97">
        <f t="shared" si="0"/>
        <v>5.0671936758893282E-2</v>
      </c>
      <c r="T54" s="56"/>
      <c r="U54" s="93" t="s">
        <v>82</v>
      </c>
      <c r="V54" s="320">
        <v>182759</v>
      </c>
      <c r="W54" s="320">
        <v>3269000</v>
      </c>
      <c r="X54" s="97">
        <f t="shared" si="1"/>
        <v>5.5906699296420927E-2</v>
      </c>
      <c r="Y54" s="56"/>
      <c r="Z54" s="93" t="s">
        <v>82</v>
      </c>
      <c r="AA54" s="94">
        <v>144517</v>
      </c>
      <c r="AB54" s="95">
        <v>2983000</v>
      </c>
      <c r="AC54" s="97">
        <f t="shared" si="2"/>
        <v>4.844686557157224E-2</v>
      </c>
    </row>
    <row r="55" spans="1:29" x14ac:dyDescent="0.25">
      <c r="A55" s="93" t="s">
        <v>36</v>
      </c>
      <c r="B55" s="319">
        <v>7000</v>
      </c>
      <c r="C55" s="284">
        <v>1433317</v>
      </c>
      <c r="D55" s="96">
        <f t="shared" si="3"/>
        <v>4.8837765825703594E-3</v>
      </c>
      <c r="E55" s="56"/>
      <c r="F55" s="93" t="s">
        <v>36</v>
      </c>
      <c r="G55" s="320">
        <v>10478</v>
      </c>
      <c r="H55" s="316">
        <v>1643396</v>
      </c>
      <c r="I55" s="96">
        <f t="shared" si="4"/>
        <v>6.37582177393641E-3</v>
      </c>
      <c r="J55" s="56"/>
      <c r="K55" s="93" t="s">
        <v>36</v>
      </c>
      <c r="L55" s="94">
        <v>9376</v>
      </c>
      <c r="M55" s="279">
        <v>1720648</v>
      </c>
      <c r="N55" s="96">
        <f t="shared" si="5"/>
        <v>5.4491098702349351E-3</v>
      </c>
      <c r="P55" s="93" t="s">
        <v>36</v>
      </c>
      <c r="Q55" s="319">
        <v>7000</v>
      </c>
      <c r="R55" s="68">
        <v>161000</v>
      </c>
      <c r="S55" s="97">
        <f t="shared" si="0"/>
        <v>4.3478260869565216E-2</v>
      </c>
      <c r="T55" s="56"/>
      <c r="U55" s="93" t="s">
        <v>36</v>
      </c>
      <c r="V55" s="320">
        <v>10478</v>
      </c>
      <c r="W55" s="320">
        <v>197000</v>
      </c>
      <c r="X55" s="97">
        <f t="shared" si="1"/>
        <v>5.3187817258883247E-2</v>
      </c>
      <c r="Y55" s="56"/>
      <c r="Z55" s="93" t="s">
        <v>36</v>
      </c>
      <c r="AA55" s="94">
        <v>9376</v>
      </c>
      <c r="AB55" s="95">
        <v>210000</v>
      </c>
      <c r="AC55" s="97">
        <f t="shared" si="2"/>
        <v>4.4647619047619047E-2</v>
      </c>
    </row>
    <row r="56" spans="1:29" x14ac:dyDescent="0.25">
      <c r="A56" s="93" t="s">
        <v>94</v>
      </c>
      <c r="B56" s="319">
        <v>2700</v>
      </c>
      <c r="C56" s="284">
        <v>395895</v>
      </c>
      <c r="D56" s="96">
        <f t="shared" si="3"/>
        <v>6.8199901489031179E-3</v>
      </c>
      <c r="E56" s="56"/>
      <c r="F56" s="93" t="s">
        <v>94</v>
      </c>
      <c r="G56" s="320">
        <v>4847</v>
      </c>
      <c r="H56" s="316">
        <v>405430</v>
      </c>
      <c r="I56" s="96">
        <f t="shared" si="4"/>
        <v>1.195520805071159E-2</v>
      </c>
      <c r="J56" s="56"/>
      <c r="K56" s="93" t="s">
        <v>94</v>
      </c>
      <c r="L56" s="94">
        <v>3474</v>
      </c>
      <c r="M56" s="279">
        <v>401456</v>
      </c>
      <c r="N56" s="96">
        <f t="shared" si="5"/>
        <v>8.6535012554302335E-3</v>
      </c>
      <c r="P56" s="93" t="s">
        <v>94</v>
      </c>
      <c r="Q56" s="319">
        <v>2700</v>
      </c>
      <c r="R56" s="68">
        <v>46000</v>
      </c>
      <c r="S56" s="97">
        <f t="shared" si="0"/>
        <v>5.8695652173913045E-2</v>
      </c>
      <c r="T56" s="56"/>
      <c r="U56" s="93" t="s">
        <v>94</v>
      </c>
      <c r="V56" s="320">
        <v>4847</v>
      </c>
      <c r="W56" s="320">
        <v>57000</v>
      </c>
      <c r="X56" s="97">
        <f t="shared" si="1"/>
        <v>8.5035087719298241E-2</v>
      </c>
      <c r="Y56" s="56"/>
      <c r="Z56" s="93" t="s">
        <v>94</v>
      </c>
      <c r="AA56" s="94">
        <v>3474</v>
      </c>
      <c r="AB56" s="95">
        <v>47000</v>
      </c>
      <c r="AC56" s="97">
        <f t="shared" si="2"/>
        <v>7.3914893617021277E-2</v>
      </c>
    </row>
    <row r="57" spans="1:29" x14ac:dyDescent="0.25">
      <c r="A57" s="93" t="s">
        <v>58</v>
      </c>
      <c r="B57" s="319">
        <v>32640</v>
      </c>
      <c r="C57" s="284">
        <v>4748019</v>
      </c>
      <c r="D57" s="96">
        <f t="shared" si="3"/>
        <v>6.8744459531438267E-3</v>
      </c>
      <c r="E57" s="56"/>
      <c r="F57" s="93" t="s">
        <v>58</v>
      </c>
      <c r="G57" s="320">
        <v>44231</v>
      </c>
      <c r="H57" s="316">
        <v>5170410</v>
      </c>
      <c r="I57" s="96">
        <f t="shared" si="4"/>
        <v>8.5546407344872077E-3</v>
      </c>
      <c r="J57" s="56"/>
      <c r="K57" s="93" t="s">
        <v>58</v>
      </c>
      <c r="L57" s="94">
        <v>36980</v>
      </c>
      <c r="M57" s="279">
        <v>5290489</v>
      </c>
      <c r="N57" s="96">
        <f t="shared" si="5"/>
        <v>6.9899020676538592E-3</v>
      </c>
      <c r="P57" s="93" t="s">
        <v>58</v>
      </c>
      <c r="Q57" s="319">
        <v>32640</v>
      </c>
      <c r="R57" s="68">
        <v>515000</v>
      </c>
      <c r="S57" s="97">
        <f t="shared" si="0"/>
        <v>6.3378640776699025E-2</v>
      </c>
      <c r="T57" s="56"/>
      <c r="U57" s="93" t="s">
        <v>58</v>
      </c>
      <c r="V57" s="320">
        <v>44231</v>
      </c>
      <c r="W57" s="320">
        <v>621000</v>
      </c>
      <c r="X57" s="97">
        <f t="shared" si="1"/>
        <v>7.122544283413848E-2</v>
      </c>
      <c r="Y57" s="56"/>
      <c r="Z57" s="93" t="s">
        <v>58</v>
      </c>
      <c r="AA57" s="94">
        <v>36980</v>
      </c>
      <c r="AB57" s="95">
        <v>610000</v>
      </c>
      <c r="AC57" s="97">
        <f t="shared" si="2"/>
        <v>6.0622950819672131E-2</v>
      </c>
    </row>
    <row r="58" spans="1:29" x14ac:dyDescent="0.25">
      <c r="A58" s="93" t="s">
        <v>68</v>
      </c>
      <c r="B58" s="319">
        <v>27690</v>
      </c>
      <c r="C58" s="284">
        <v>3907828</v>
      </c>
      <c r="D58" s="96">
        <f t="shared" si="3"/>
        <v>7.0857775726055495E-3</v>
      </c>
      <c r="E58" s="56"/>
      <c r="F58" s="93" t="s">
        <v>68</v>
      </c>
      <c r="G58" s="320">
        <v>39951</v>
      </c>
      <c r="H58" s="316">
        <v>4315509</v>
      </c>
      <c r="I58" s="96">
        <f t="shared" si="4"/>
        <v>9.2575406516357626E-3</v>
      </c>
      <c r="J58" s="56"/>
      <c r="K58" s="93" t="s">
        <v>68</v>
      </c>
      <c r="L58" s="94">
        <v>33766</v>
      </c>
      <c r="M58" s="279">
        <v>4424527</v>
      </c>
      <c r="N58" s="96">
        <f t="shared" si="5"/>
        <v>7.6315502199444142E-3</v>
      </c>
      <c r="P58" s="93" t="s">
        <v>68</v>
      </c>
      <c r="Q58" s="319">
        <v>27690</v>
      </c>
      <c r="R58" s="68">
        <v>534000</v>
      </c>
      <c r="S58" s="97">
        <f t="shared" si="0"/>
        <v>5.1853932584269666E-2</v>
      </c>
      <c r="T58" s="56"/>
      <c r="U58" s="93" t="s">
        <v>68</v>
      </c>
      <c r="V58" s="320">
        <v>39951</v>
      </c>
      <c r="W58" s="320">
        <v>625000</v>
      </c>
      <c r="X58" s="97">
        <f t="shared" si="1"/>
        <v>6.3921599999999995E-2</v>
      </c>
      <c r="Y58" s="56"/>
      <c r="Z58" s="93" t="s">
        <v>68</v>
      </c>
      <c r="AA58" s="94">
        <v>33766</v>
      </c>
      <c r="AB58" s="95">
        <v>660000</v>
      </c>
      <c r="AC58" s="97">
        <f t="shared" si="2"/>
        <v>5.1160606060606059E-2</v>
      </c>
    </row>
    <row r="59" spans="1:29" x14ac:dyDescent="0.25">
      <c r="A59" s="93" t="s">
        <v>134</v>
      </c>
      <c r="B59" s="319">
        <v>18080</v>
      </c>
      <c r="C59" s="284">
        <v>1134862</v>
      </c>
      <c r="D59" s="96">
        <f t="shared" si="3"/>
        <v>1.5931452458536808E-2</v>
      </c>
      <c r="E59" s="56"/>
      <c r="F59" s="93" t="s">
        <v>134</v>
      </c>
      <c r="G59" s="320">
        <v>22301</v>
      </c>
      <c r="H59" s="316">
        <v>1168172</v>
      </c>
      <c r="I59" s="96">
        <f t="shared" si="4"/>
        <v>1.9090510643980509E-2</v>
      </c>
      <c r="J59" s="56"/>
      <c r="K59" s="93" t="s">
        <v>134</v>
      </c>
      <c r="L59" s="94">
        <v>16260</v>
      </c>
      <c r="M59" s="279">
        <v>1152585</v>
      </c>
      <c r="N59" s="96">
        <f t="shared" si="5"/>
        <v>1.410741940941449E-2</v>
      </c>
      <c r="P59" s="93" t="s">
        <v>134</v>
      </c>
      <c r="Q59" s="319">
        <v>18080</v>
      </c>
      <c r="R59" s="68">
        <v>234000</v>
      </c>
      <c r="S59" s="97">
        <f t="shared" si="0"/>
        <v>7.726495726495726E-2</v>
      </c>
      <c r="T59" s="56"/>
      <c r="U59" s="93" t="s">
        <v>134</v>
      </c>
      <c r="V59" s="320">
        <v>22301</v>
      </c>
      <c r="W59" s="320">
        <v>259000</v>
      </c>
      <c r="X59" s="97">
        <f t="shared" si="1"/>
        <v>8.6104247104247106E-2</v>
      </c>
      <c r="Y59" s="56"/>
      <c r="Z59" s="93" t="s">
        <v>134</v>
      </c>
      <c r="AA59" s="94">
        <v>16260</v>
      </c>
      <c r="AB59" s="95">
        <v>280000</v>
      </c>
      <c r="AC59" s="97">
        <f t="shared" si="2"/>
        <v>5.8071428571428572E-2</v>
      </c>
    </row>
    <row r="60" spans="1:29" x14ac:dyDescent="0.25">
      <c r="A60" s="93" t="s">
        <v>76</v>
      </c>
      <c r="B60" s="319">
        <v>28050</v>
      </c>
      <c r="C60" s="284">
        <v>3416248</v>
      </c>
      <c r="D60" s="96">
        <f t="shared" si="3"/>
        <v>8.2107622163262155E-3</v>
      </c>
      <c r="E60" s="56"/>
      <c r="F60" s="93" t="s">
        <v>76</v>
      </c>
      <c r="G60" s="320">
        <v>39064</v>
      </c>
      <c r="H60" s="316">
        <v>3570180</v>
      </c>
      <c r="I60" s="96">
        <f t="shared" si="4"/>
        <v>1.0941745234133854E-2</v>
      </c>
      <c r="J60" s="56"/>
      <c r="K60" s="93" t="s">
        <v>76</v>
      </c>
      <c r="L60" s="94">
        <v>29010</v>
      </c>
      <c r="M60" s="279">
        <v>3584970</v>
      </c>
      <c r="N60" s="96">
        <f t="shared" si="5"/>
        <v>8.0921179256730185E-3</v>
      </c>
      <c r="P60" s="93" t="s">
        <v>76</v>
      </c>
      <c r="Q60" s="319">
        <v>28050</v>
      </c>
      <c r="R60" s="68">
        <v>380000</v>
      </c>
      <c r="S60" s="97">
        <f t="shared" si="0"/>
        <v>7.381578947368421E-2</v>
      </c>
      <c r="T60" s="56"/>
      <c r="U60" s="93" t="s">
        <v>76</v>
      </c>
      <c r="V60" s="320">
        <v>39064</v>
      </c>
      <c r="W60" s="320">
        <v>438000</v>
      </c>
      <c r="X60" s="97">
        <f t="shared" si="1"/>
        <v>8.9187214611872151E-2</v>
      </c>
      <c r="Y60" s="56"/>
      <c r="Z60" s="93" t="s">
        <v>76</v>
      </c>
      <c r="AA60" s="94">
        <v>29010</v>
      </c>
      <c r="AB60" s="95">
        <v>439000</v>
      </c>
      <c r="AC60" s="97">
        <f t="shared" si="2"/>
        <v>6.6082004555808663E-2</v>
      </c>
    </row>
    <row r="61" spans="1:29" x14ac:dyDescent="0.25">
      <c r="A61" s="93" t="s">
        <v>44</v>
      </c>
      <c r="B61" s="319">
        <v>2140</v>
      </c>
      <c r="C61" s="284">
        <v>315905</v>
      </c>
      <c r="D61" s="96">
        <f t="shared" si="3"/>
        <v>6.7741884427280352E-3</v>
      </c>
      <c r="E61" s="56"/>
      <c r="F61" s="93" t="s">
        <v>44</v>
      </c>
      <c r="G61" s="320">
        <v>3098</v>
      </c>
      <c r="H61" s="316">
        <v>358134</v>
      </c>
      <c r="I61" s="96">
        <f t="shared" si="4"/>
        <v>8.6503934281581749E-3</v>
      </c>
      <c r="J61" s="56"/>
      <c r="K61" s="93" t="s">
        <v>44</v>
      </c>
      <c r="L61" s="94">
        <v>2300</v>
      </c>
      <c r="M61" s="279">
        <v>366290</v>
      </c>
      <c r="N61" s="96">
        <f t="shared" si="5"/>
        <v>6.279177700728931E-3</v>
      </c>
      <c r="P61" s="93" t="s">
        <v>44</v>
      </c>
      <c r="Q61" s="319">
        <v>2140</v>
      </c>
      <c r="R61" s="68">
        <v>38000</v>
      </c>
      <c r="S61" s="97">
        <f t="shared" si="0"/>
        <v>5.6315789473684208E-2</v>
      </c>
      <c r="T61" s="56"/>
      <c r="U61" s="93" t="s">
        <v>44</v>
      </c>
      <c r="V61" s="320">
        <v>3098</v>
      </c>
      <c r="W61" s="320">
        <v>41000</v>
      </c>
      <c r="X61" s="97">
        <f t="shared" si="1"/>
        <v>7.5560975609756095E-2</v>
      </c>
      <c r="Y61" s="56"/>
      <c r="Z61" s="93" t="s">
        <v>44</v>
      </c>
      <c r="AA61" s="94">
        <v>2300</v>
      </c>
      <c r="AB61" s="95">
        <v>57000</v>
      </c>
      <c r="AC61" s="97">
        <f t="shared" si="2"/>
        <v>4.0350877192982457E-2</v>
      </c>
    </row>
    <row r="62" spans="1:29" x14ac:dyDescent="0.25">
      <c r="A62" s="56"/>
      <c r="B62" s="61"/>
      <c r="C62" s="321"/>
      <c r="D62" s="61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1:29" x14ac:dyDescent="0.25">
      <c r="A63" s="61"/>
      <c r="B63" s="61"/>
      <c r="C63" s="61"/>
      <c r="D63" s="61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29" x14ac:dyDescent="0.25">
      <c r="A64" s="322" t="s">
        <v>34</v>
      </c>
      <c r="B64" s="61"/>
      <c r="C64" s="61"/>
      <c r="D64" s="61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1:14" x14ac:dyDescent="0.25">
      <c r="A65" s="42"/>
      <c r="B65" s="61"/>
      <c r="C65" s="61"/>
      <c r="D65" s="61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5">
      <c r="A66" s="246" t="s">
        <v>855</v>
      </c>
      <c r="B66" s="32"/>
      <c r="C66" s="61"/>
      <c r="D66" s="61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x14ac:dyDescent="0.25">
      <c r="A67" s="281" t="s">
        <v>856</v>
      </c>
      <c r="B67" s="265"/>
      <c r="C67" s="61"/>
      <c r="D67" s="61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x14ac:dyDescent="0.25">
      <c r="A68" s="281" t="s">
        <v>857</v>
      </c>
      <c r="B68" s="265"/>
      <c r="C68" s="61"/>
      <c r="D68" s="61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s="56" customFormat="1" x14ac:dyDescent="0.25">
      <c r="A69" s="281"/>
      <c r="B69" s="265"/>
      <c r="C69" s="61"/>
      <c r="D69" s="61"/>
    </row>
    <row r="70" spans="1:14" s="56" customFormat="1" x14ac:dyDescent="0.25">
      <c r="A70" s="246" t="s">
        <v>926</v>
      </c>
      <c r="B70" s="265"/>
      <c r="C70" s="61"/>
      <c r="D70" s="61"/>
    </row>
    <row r="71" spans="1:14" s="56" customFormat="1" x14ac:dyDescent="0.25">
      <c r="A71" s="323" t="s">
        <v>927</v>
      </c>
      <c r="B71" s="323"/>
      <c r="C71" s="323"/>
      <c r="D71" s="61"/>
    </row>
    <row r="72" spans="1:14" s="56" customFormat="1" x14ac:dyDescent="0.25">
      <c r="A72" s="254" t="s">
        <v>928</v>
      </c>
      <c r="D72" s="61"/>
    </row>
    <row r="73" spans="1:14" s="56" customFormat="1" x14ac:dyDescent="0.25">
      <c r="D73" s="61"/>
    </row>
    <row r="74" spans="1:14" s="56" customFormat="1" x14ac:dyDescent="0.25">
      <c r="A74" s="323" t="s">
        <v>929</v>
      </c>
      <c r="B74" s="323"/>
      <c r="C74" s="323"/>
      <c r="D74" s="61"/>
    </row>
    <row r="75" spans="1:14" s="56" customFormat="1" x14ac:dyDescent="0.25">
      <c r="A75" s="254" t="s">
        <v>930</v>
      </c>
      <c r="B75" s="323"/>
      <c r="C75" s="323"/>
      <c r="D75" s="61"/>
    </row>
    <row r="76" spans="1:14" s="56" customFormat="1" x14ac:dyDescent="0.25">
      <c r="A76" s="254"/>
      <c r="B76" s="323"/>
      <c r="C76" s="323"/>
      <c r="D76" s="61"/>
    </row>
    <row r="77" spans="1:14" s="56" customFormat="1" x14ac:dyDescent="0.25">
      <c r="A77" s="61" t="s">
        <v>859</v>
      </c>
      <c r="B77" s="61"/>
      <c r="C77" s="61"/>
      <c r="D77" s="61"/>
    </row>
    <row r="78" spans="1:14" s="56" customFormat="1" x14ac:dyDescent="0.25">
      <c r="A78" s="43" t="s">
        <v>744</v>
      </c>
      <c r="B78" s="61"/>
      <c r="C78" s="61"/>
      <c r="D78" s="61"/>
    </row>
    <row r="79" spans="1:14" x14ac:dyDescent="0.25">
      <c r="A79" s="281"/>
      <c r="B79" s="265"/>
      <c r="C79" s="61"/>
      <c r="D79" s="61"/>
      <c r="E79" s="56"/>
      <c r="F79" s="56"/>
      <c r="G79" s="56"/>
      <c r="H79" s="56"/>
      <c r="I79" s="56"/>
      <c r="J79" s="56"/>
      <c r="K79" s="56"/>
      <c r="L79" s="56"/>
      <c r="M79" s="56"/>
      <c r="N79" s="56"/>
    </row>
    <row r="80" spans="1:14" x14ac:dyDescent="0.25">
      <c r="A80" s="246" t="s">
        <v>918</v>
      </c>
      <c r="B80" s="61"/>
      <c r="C80" s="61"/>
      <c r="D80" s="61"/>
      <c r="E80" s="56"/>
      <c r="F80" s="56"/>
      <c r="G80" s="56"/>
      <c r="H80" s="56"/>
      <c r="I80" s="56"/>
      <c r="J80" s="56"/>
      <c r="K80" s="56"/>
      <c r="L80" s="56"/>
      <c r="M80" s="56"/>
      <c r="N80" s="56"/>
    </row>
    <row r="81" spans="1:14" x14ac:dyDescent="0.25">
      <c r="A81" s="61" t="s">
        <v>919</v>
      </c>
      <c r="B81" s="61"/>
      <c r="C81" s="61"/>
      <c r="D81" s="61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x14ac:dyDescent="0.25">
      <c r="A82" s="43" t="s">
        <v>920</v>
      </c>
      <c r="B82" s="61"/>
      <c r="C82" s="61"/>
      <c r="D82" s="61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1:14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1:14" x14ac:dyDescent="0.25">
      <c r="A84" s="61" t="s">
        <v>921</v>
      </c>
      <c r="B84" s="61"/>
      <c r="C84" s="61"/>
      <c r="D84" s="61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1:14" x14ac:dyDescent="0.25">
      <c r="A85" s="254" t="s">
        <v>922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4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1:14" x14ac:dyDescent="0.25">
      <c r="A87" s="61" t="s">
        <v>923</v>
      </c>
      <c r="B87" s="61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1:14" x14ac:dyDescent="0.25">
      <c r="A88" s="43" t="s">
        <v>745</v>
      </c>
      <c r="B88" s="61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91" spans="1:14" x14ac:dyDescent="0.25">
      <c r="A91" s="246"/>
      <c r="B91" s="56"/>
      <c r="C91" s="56"/>
      <c r="D91" s="56"/>
      <c r="E91" s="56"/>
      <c r="F91" s="56"/>
    </row>
    <row r="92" spans="1:14" x14ac:dyDescent="0.25">
      <c r="A92" s="323"/>
      <c r="B92" s="323"/>
      <c r="C92" s="323"/>
      <c r="D92" s="323"/>
      <c r="E92" s="56"/>
      <c r="F92" s="56"/>
    </row>
    <row r="93" spans="1:14" x14ac:dyDescent="0.25">
      <c r="A93" s="254"/>
      <c r="B93" s="56"/>
      <c r="C93" s="56"/>
      <c r="D93" s="56"/>
      <c r="E93" s="56"/>
      <c r="F93" s="56"/>
    </row>
    <row r="94" spans="1:14" x14ac:dyDescent="0.25">
      <c r="A94" s="56"/>
      <c r="B94" s="56"/>
      <c r="C94" s="56"/>
      <c r="D94" s="56"/>
      <c r="E94" s="56"/>
      <c r="F94" s="56"/>
    </row>
    <row r="95" spans="1:14" x14ac:dyDescent="0.25">
      <c r="A95" s="323"/>
      <c r="B95" s="323"/>
      <c r="C95" s="323"/>
      <c r="D95" s="323"/>
      <c r="E95" s="56"/>
      <c r="F95" s="56"/>
    </row>
    <row r="96" spans="1:14" x14ac:dyDescent="0.25">
      <c r="A96" s="254"/>
      <c r="B96" s="323"/>
      <c r="C96" s="323"/>
      <c r="D96" s="323"/>
      <c r="E96" s="56"/>
      <c r="F96" s="56"/>
    </row>
    <row r="97" spans="1:6" x14ac:dyDescent="0.25">
      <c r="A97" s="254"/>
      <c r="B97" s="323"/>
      <c r="C97" s="323"/>
      <c r="D97" s="323"/>
      <c r="E97" s="56"/>
      <c r="F97" s="56"/>
    </row>
    <row r="98" spans="1:6" x14ac:dyDescent="0.25">
      <c r="A98" s="61"/>
      <c r="B98" s="61"/>
      <c r="C98" s="61"/>
      <c r="D98" s="61"/>
      <c r="E98" s="56"/>
      <c r="F98" s="56"/>
    </row>
    <row r="99" spans="1:6" x14ac:dyDescent="0.25">
      <c r="A99" s="43"/>
      <c r="B99" s="61"/>
      <c r="C99" s="61"/>
      <c r="D99" s="61"/>
      <c r="E99" s="56"/>
      <c r="F99" s="56"/>
    </row>
    <row r="100" spans="1:6" x14ac:dyDescent="0.25">
      <c r="A100" s="43"/>
      <c r="B100" s="61"/>
      <c r="C100" s="61"/>
      <c r="D100" s="61"/>
      <c r="E100" s="56"/>
      <c r="F100" s="56"/>
    </row>
    <row r="101" spans="1:6" x14ac:dyDescent="0.25">
      <c r="A101" s="62"/>
      <c r="B101" s="61"/>
      <c r="C101" s="61"/>
      <c r="D101" s="61"/>
      <c r="E101" s="56"/>
      <c r="F101" s="56"/>
    </row>
    <row r="102" spans="1:6" x14ac:dyDescent="0.25">
      <c r="A102" s="61"/>
      <c r="B102" s="61"/>
      <c r="C102" s="61"/>
      <c r="D102" s="61"/>
      <c r="E102" s="56"/>
      <c r="F102" s="56"/>
    </row>
    <row r="103" spans="1:6" x14ac:dyDescent="0.25">
      <c r="A103" s="43"/>
      <c r="B103" s="61"/>
      <c r="C103" s="61"/>
      <c r="D103" s="61"/>
      <c r="E103" s="56"/>
      <c r="F103" s="56"/>
    </row>
    <row r="104" spans="1:6" x14ac:dyDescent="0.25">
      <c r="A104" s="56"/>
      <c r="B104" s="56"/>
      <c r="C104" s="56"/>
      <c r="D104" s="56"/>
      <c r="E104" s="56"/>
      <c r="F104" s="56"/>
    </row>
    <row r="105" spans="1:6" x14ac:dyDescent="0.25">
      <c r="A105" s="61"/>
      <c r="B105" s="61"/>
      <c r="C105" s="61"/>
      <c r="D105" s="61"/>
      <c r="E105" s="56"/>
      <c r="F105" s="56"/>
    </row>
    <row r="106" spans="1:6" x14ac:dyDescent="0.25">
      <c r="A106" s="254"/>
      <c r="B106" s="56"/>
      <c r="C106" s="56"/>
      <c r="D106" s="56"/>
      <c r="E106" s="56"/>
      <c r="F106" s="56"/>
    </row>
    <row r="107" spans="1:6" x14ac:dyDescent="0.25">
      <c r="A107" s="56"/>
      <c r="B107" s="56"/>
      <c r="C107" s="56"/>
      <c r="D107" s="56"/>
      <c r="E107" s="56"/>
      <c r="F107" s="56"/>
    </row>
    <row r="108" spans="1:6" x14ac:dyDescent="0.25">
      <c r="A108" s="61"/>
      <c r="B108" s="61"/>
      <c r="C108" s="56"/>
      <c r="D108" s="56"/>
      <c r="E108" s="56"/>
      <c r="F108" s="56"/>
    </row>
    <row r="109" spans="1:6" x14ac:dyDescent="0.25">
      <c r="A109" s="43"/>
      <c r="B109" s="61"/>
      <c r="C109" s="56"/>
      <c r="D109" s="56"/>
      <c r="E109" s="56"/>
      <c r="F109" s="56"/>
    </row>
    <row r="110" spans="1:6" x14ac:dyDescent="0.25">
      <c r="A110" s="56"/>
      <c r="B110" s="56"/>
      <c r="C110" s="56"/>
      <c r="D110" s="56"/>
      <c r="E110" s="56"/>
      <c r="F110" s="56"/>
    </row>
  </sheetData>
  <mergeCells count="30">
    <mergeCell ref="P6:S7"/>
    <mergeCell ref="U6:X7"/>
    <mergeCell ref="Z6:AC7"/>
    <mergeCell ref="P9:P10"/>
    <mergeCell ref="Q9:Q10"/>
    <mergeCell ref="R9:R10"/>
    <mergeCell ref="S9:S10"/>
    <mergeCell ref="U9:U10"/>
    <mergeCell ref="V9:V10"/>
    <mergeCell ref="W9:W10"/>
    <mergeCell ref="X9:X10"/>
    <mergeCell ref="Z9:Z10"/>
    <mergeCell ref="AA9:AA10"/>
    <mergeCell ref="AB9:AB10"/>
    <mergeCell ref="AC9:AC10"/>
    <mergeCell ref="K6:N7"/>
    <mergeCell ref="F9:F10"/>
    <mergeCell ref="K9:K10"/>
    <mergeCell ref="L9:L10"/>
    <mergeCell ref="M9:M10"/>
    <mergeCell ref="N9:N10"/>
    <mergeCell ref="G9:G10"/>
    <mergeCell ref="H9:H10"/>
    <mergeCell ref="I9:I10"/>
    <mergeCell ref="F6:I7"/>
    <mergeCell ref="A6:D7"/>
    <mergeCell ref="A9:A10"/>
    <mergeCell ref="B9:B10"/>
    <mergeCell ref="C9:C10"/>
    <mergeCell ref="D9:D10"/>
  </mergeCells>
  <hyperlinks>
    <hyperlink ref="A3" location="TableOfContents!A1" display="Back"/>
    <hyperlink ref="A88" r:id="rId1" location="table61"/>
    <hyperlink ref="A85" r:id="rId2" location="table61"/>
    <hyperlink ref="A82" r:id="rId3"/>
    <hyperlink ref="A78" r:id="rId4"/>
    <hyperlink ref="A75" r:id="rId5"/>
    <hyperlink ref="A72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3" sqref="A3"/>
    </sheetView>
  </sheetViews>
  <sheetFormatPr defaultColWidth="8.85546875" defaultRowHeight="15" x14ac:dyDescent="0.25"/>
  <cols>
    <col min="1" max="1" width="6.42578125" customWidth="1"/>
    <col min="2" max="2" width="8.42578125" customWidth="1"/>
    <col min="3" max="3" width="11.42578125" customWidth="1"/>
    <col min="4" max="4" width="13.85546875" customWidth="1"/>
  </cols>
  <sheetData>
    <row r="1" spans="1:4" s="56" customFormat="1" ht="15.75" x14ac:dyDescent="0.25">
      <c r="A1" s="2" t="s">
        <v>1001</v>
      </c>
    </row>
    <row r="2" spans="1:4" s="56" customFormat="1" x14ac:dyDescent="0.25"/>
    <row r="3" spans="1:4" s="56" customFormat="1" ht="18.75" x14ac:dyDescent="0.3">
      <c r="A3" s="27" t="s">
        <v>141</v>
      </c>
      <c r="B3" s="28" t="s">
        <v>142</v>
      </c>
    </row>
    <row r="4" spans="1:4" s="56" customFormat="1" x14ac:dyDescent="0.25"/>
    <row r="5" spans="1:4" s="56" customFormat="1" x14ac:dyDescent="0.25"/>
    <row r="6" spans="1:4" x14ac:dyDescent="0.25">
      <c r="A6" s="390" t="s">
        <v>1001</v>
      </c>
      <c r="B6" s="390"/>
      <c r="C6" s="390"/>
      <c r="D6" s="390"/>
    </row>
    <row r="7" spans="1:4" x14ac:dyDescent="0.25">
      <c r="A7" s="390"/>
      <c r="B7" s="390"/>
      <c r="C7" s="390"/>
      <c r="D7" s="390"/>
    </row>
    <row r="8" spans="1:4" x14ac:dyDescent="0.25">
      <c r="A8" s="134" t="s">
        <v>29</v>
      </c>
      <c r="B8" s="134" t="s">
        <v>405</v>
      </c>
      <c r="C8" s="134" t="s">
        <v>406</v>
      </c>
      <c r="D8" s="134" t="s">
        <v>407</v>
      </c>
    </row>
    <row r="9" spans="1:4" x14ac:dyDescent="0.25">
      <c r="A9" s="103">
        <v>1986</v>
      </c>
      <c r="B9" s="68">
        <v>225273</v>
      </c>
      <c r="C9" s="68">
        <v>215489</v>
      </c>
      <c r="D9" s="68">
        <v>115372</v>
      </c>
    </row>
    <row r="10" spans="1:4" x14ac:dyDescent="0.25">
      <c r="A10" s="103">
        <v>1987</v>
      </c>
      <c r="B10" s="68">
        <v>270241</v>
      </c>
      <c r="C10" s="68">
        <v>242046</v>
      </c>
      <c r="D10" s="68">
        <v>143567</v>
      </c>
    </row>
    <row r="11" spans="1:4" x14ac:dyDescent="0.25">
      <c r="A11" s="103">
        <v>1988</v>
      </c>
      <c r="B11" s="68">
        <v>274779</v>
      </c>
      <c r="C11" s="68">
        <v>268173</v>
      </c>
      <c r="D11" s="68">
        <v>150173</v>
      </c>
    </row>
    <row r="12" spans="1:4" x14ac:dyDescent="0.25">
      <c r="A12" s="103">
        <v>1989</v>
      </c>
      <c r="B12" s="68">
        <v>281478</v>
      </c>
      <c r="C12" s="68">
        <v>284518</v>
      </c>
      <c r="D12" s="68">
        <v>147132</v>
      </c>
    </row>
    <row r="13" spans="1:4" x14ac:dyDescent="0.25">
      <c r="A13" s="103">
        <v>1990</v>
      </c>
      <c r="B13" s="68">
        <v>297326</v>
      </c>
      <c r="C13" s="68">
        <v>283579</v>
      </c>
      <c r="D13" s="68">
        <v>160879</v>
      </c>
    </row>
    <row r="14" spans="1:4" x14ac:dyDescent="0.25">
      <c r="A14" s="103">
        <v>1991</v>
      </c>
      <c r="B14" s="68">
        <v>312892</v>
      </c>
      <c r="C14" s="68">
        <v>300432</v>
      </c>
      <c r="D14" s="68">
        <v>173391</v>
      </c>
    </row>
    <row r="15" spans="1:4" x14ac:dyDescent="0.25">
      <c r="A15" s="103">
        <v>1992</v>
      </c>
      <c r="B15" s="68">
        <v>372073</v>
      </c>
      <c r="C15" s="68">
        <v>335590</v>
      </c>
      <c r="D15" s="68">
        <v>210546</v>
      </c>
    </row>
    <row r="16" spans="1:4" x14ac:dyDescent="0.25">
      <c r="A16" s="103">
        <v>1993</v>
      </c>
      <c r="B16" s="68">
        <v>488173</v>
      </c>
      <c r="C16" s="68">
        <v>355030</v>
      </c>
      <c r="D16" s="68">
        <v>344882</v>
      </c>
    </row>
    <row r="17" spans="1:4" x14ac:dyDescent="0.25">
      <c r="A17" s="103">
        <v>1994</v>
      </c>
      <c r="B17" s="68">
        <v>515148</v>
      </c>
      <c r="C17" s="68">
        <v>396442</v>
      </c>
      <c r="D17" s="68">
        <v>463588</v>
      </c>
    </row>
    <row r="18" spans="1:4" x14ac:dyDescent="0.25">
      <c r="A18" s="103">
        <v>1995</v>
      </c>
      <c r="B18" s="68">
        <v>557350</v>
      </c>
      <c r="C18" s="68">
        <v>500732</v>
      </c>
      <c r="D18" s="68">
        <v>525941</v>
      </c>
    </row>
    <row r="19" spans="1:4" x14ac:dyDescent="0.25">
      <c r="A19" s="103">
        <v>1996</v>
      </c>
      <c r="B19" s="68">
        <v>497933</v>
      </c>
      <c r="C19" s="68">
        <v>548544</v>
      </c>
      <c r="D19" s="68">
        <v>475330</v>
      </c>
    </row>
    <row r="20" spans="1:4" x14ac:dyDescent="0.25">
      <c r="A20" s="103">
        <v>1997</v>
      </c>
      <c r="B20" s="68">
        <v>489548</v>
      </c>
      <c r="C20" s="68">
        <v>526749</v>
      </c>
      <c r="D20" s="68">
        <v>438129</v>
      </c>
    </row>
    <row r="21" spans="1:4" x14ac:dyDescent="0.25">
      <c r="A21" s="103">
        <v>1998</v>
      </c>
      <c r="B21" s="68">
        <v>457720</v>
      </c>
      <c r="C21" s="68">
        <v>561325</v>
      </c>
      <c r="D21" s="68">
        <v>334524</v>
      </c>
    </row>
    <row r="22" spans="1:4" x14ac:dyDescent="0.25">
      <c r="A22" s="103">
        <v>1999</v>
      </c>
      <c r="B22" s="68">
        <v>455192</v>
      </c>
      <c r="C22" s="68">
        <v>524738</v>
      </c>
      <c r="D22" s="68">
        <v>264978</v>
      </c>
    </row>
    <row r="23" spans="1:4" x14ac:dyDescent="0.25">
      <c r="A23" s="103">
        <v>2000</v>
      </c>
      <c r="B23" s="68">
        <v>491404</v>
      </c>
      <c r="C23" s="68">
        <v>451342</v>
      </c>
      <c r="D23" s="68">
        <v>310852</v>
      </c>
    </row>
    <row r="24" spans="1:4" x14ac:dyDescent="0.25">
      <c r="A24" s="103">
        <v>2001</v>
      </c>
      <c r="B24" s="68">
        <v>477100</v>
      </c>
      <c r="C24" s="68">
        <v>395565</v>
      </c>
      <c r="D24" s="68">
        <v>392387</v>
      </c>
    </row>
    <row r="25" spans="1:4" x14ac:dyDescent="0.25">
      <c r="A25" s="103">
        <v>2002</v>
      </c>
      <c r="B25" s="68">
        <v>525383</v>
      </c>
      <c r="C25" s="68">
        <v>454718</v>
      </c>
      <c r="D25" s="68">
        <v>463052</v>
      </c>
    </row>
    <row r="26" spans="1:4" x14ac:dyDescent="0.25">
      <c r="A26" s="103">
        <v>2003</v>
      </c>
      <c r="B26" s="68">
        <v>587240</v>
      </c>
      <c r="C26" s="68">
        <v>493923</v>
      </c>
      <c r="D26" s="68">
        <v>556369</v>
      </c>
    </row>
    <row r="27" spans="1:4" x14ac:dyDescent="0.25">
      <c r="A27" s="103">
        <v>2004</v>
      </c>
      <c r="B27" s="68">
        <v>576611</v>
      </c>
      <c r="C27" s="68">
        <v>497379</v>
      </c>
      <c r="D27" s="68">
        <v>635601</v>
      </c>
    </row>
    <row r="28" spans="1:4" x14ac:dyDescent="0.25">
      <c r="A28" s="103">
        <v>2005</v>
      </c>
      <c r="B28" s="68">
        <v>592343</v>
      </c>
      <c r="C28" s="68">
        <v>519359</v>
      </c>
      <c r="D28" s="68">
        <v>708164</v>
      </c>
    </row>
    <row r="29" spans="1:4" x14ac:dyDescent="0.25">
      <c r="A29" s="103">
        <v>2006</v>
      </c>
      <c r="B29" s="68">
        <v>557970</v>
      </c>
      <c r="C29" s="68">
        <v>558978</v>
      </c>
      <c r="D29" s="68">
        <v>715568</v>
      </c>
    </row>
    <row r="30" spans="1:4" x14ac:dyDescent="0.25">
      <c r="A30" s="103">
        <v>2007</v>
      </c>
      <c r="B30" s="68">
        <v>579127</v>
      </c>
      <c r="C30" s="68">
        <v>547951</v>
      </c>
      <c r="D30" s="68">
        <v>746744</v>
      </c>
    </row>
    <row r="31" spans="1:4" x14ac:dyDescent="0.25">
      <c r="A31" s="103">
        <v>2008</v>
      </c>
      <c r="B31" s="68">
        <v>589449</v>
      </c>
      <c r="C31" s="68">
        <v>575380</v>
      </c>
      <c r="D31" s="68">
        <v>760813</v>
      </c>
    </row>
    <row r="32" spans="1:4" x14ac:dyDescent="0.25">
      <c r="A32" s="103">
        <v>2009</v>
      </c>
      <c r="B32" s="68">
        <v>622851</v>
      </c>
      <c r="C32" s="68">
        <v>660842</v>
      </c>
      <c r="D32" s="68">
        <v>722822</v>
      </c>
    </row>
    <row r="33" spans="1:4" x14ac:dyDescent="0.25">
      <c r="A33" s="103">
        <v>2010</v>
      </c>
      <c r="B33" s="68">
        <v>720161</v>
      </c>
      <c r="C33" s="68">
        <v>737616</v>
      </c>
      <c r="D33" s="68">
        <v>705367</v>
      </c>
    </row>
    <row r="34" spans="1:4" x14ac:dyDescent="0.25">
      <c r="A34" s="103">
        <v>2011</v>
      </c>
      <c r="B34" s="68">
        <v>859514</v>
      </c>
      <c r="C34" s="68">
        <v>793563</v>
      </c>
      <c r="D34" s="68">
        <v>771318</v>
      </c>
    </row>
    <row r="35" spans="1:4" x14ac:dyDescent="0.25">
      <c r="A35" s="103">
        <v>2012</v>
      </c>
      <c r="B35" s="68">
        <v>849869</v>
      </c>
      <c r="C35" s="68">
        <v>820484</v>
      </c>
      <c r="D35" s="68">
        <v>816575</v>
      </c>
    </row>
    <row r="36" spans="1:4" x14ac:dyDescent="0.25">
      <c r="A36" s="103">
        <v>2013</v>
      </c>
      <c r="B36" s="68">
        <v>824989</v>
      </c>
      <c r="C36" s="68">
        <v>793580</v>
      </c>
      <c r="D36" s="68">
        <v>847984</v>
      </c>
    </row>
    <row r="37" spans="1:4" s="440" customFormat="1" x14ac:dyDescent="0.25">
      <c r="B37" s="441"/>
      <c r="C37" s="441"/>
      <c r="D37" s="441"/>
    </row>
    <row r="39" spans="1:4" x14ac:dyDescent="0.25">
      <c r="A39" s="59" t="s">
        <v>742</v>
      </c>
      <c r="B39" s="56"/>
      <c r="C39" s="56"/>
      <c r="D39" s="56"/>
    </row>
    <row r="40" spans="1:4" x14ac:dyDescent="0.25">
      <c r="A40" s="56"/>
      <c r="B40" s="56"/>
      <c r="C40" s="56"/>
      <c r="D40" s="56"/>
    </row>
    <row r="41" spans="1:4" x14ac:dyDescent="0.25">
      <c r="A41" s="56" t="s">
        <v>827</v>
      </c>
      <c r="B41" s="56"/>
      <c r="C41" s="56"/>
      <c r="D41" s="56"/>
    </row>
    <row r="42" spans="1:4" x14ac:dyDescent="0.25">
      <c r="A42" s="56" t="s">
        <v>1002</v>
      </c>
      <c r="B42" s="56"/>
      <c r="C42" s="56"/>
      <c r="D42" s="56"/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31" workbookViewId="0">
      <selection activeCell="G8" sqref="G8"/>
    </sheetView>
  </sheetViews>
  <sheetFormatPr defaultColWidth="8.85546875" defaultRowHeight="15" x14ac:dyDescent="0.25"/>
  <cols>
    <col min="2" max="2" width="11.85546875" customWidth="1"/>
    <col min="3" max="3" width="13.42578125" customWidth="1"/>
  </cols>
  <sheetData>
    <row r="1" spans="1:3" s="56" customFormat="1" ht="15.75" x14ac:dyDescent="0.25">
      <c r="A1" s="2" t="s">
        <v>957</v>
      </c>
    </row>
    <row r="2" spans="1:3" s="56" customFormat="1" x14ac:dyDescent="0.25"/>
    <row r="3" spans="1:3" s="56" customFormat="1" ht="18.75" x14ac:dyDescent="0.3">
      <c r="A3" s="27" t="s">
        <v>141</v>
      </c>
      <c r="B3" s="28" t="s">
        <v>142</v>
      </c>
    </row>
    <row r="4" spans="1:3" s="56" customFormat="1" x14ac:dyDescent="0.25"/>
    <row r="5" spans="1:3" s="56" customFormat="1" x14ac:dyDescent="0.25"/>
    <row r="6" spans="1:3" x14ac:dyDescent="0.25">
      <c r="A6" s="390" t="s">
        <v>957</v>
      </c>
      <c r="B6" s="390"/>
      <c r="C6" s="390"/>
    </row>
    <row r="7" spans="1:3" x14ac:dyDescent="0.25">
      <c r="A7" s="390"/>
      <c r="B7" s="390"/>
      <c r="C7" s="390"/>
    </row>
    <row r="8" spans="1:3" ht="30" x14ac:dyDescent="0.25">
      <c r="A8" s="109" t="s">
        <v>29</v>
      </c>
      <c r="B8" s="115" t="s">
        <v>408</v>
      </c>
      <c r="C8" s="136" t="s">
        <v>406</v>
      </c>
    </row>
    <row r="9" spans="1:3" x14ac:dyDescent="0.25">
      <c r="A9" s="103">
        <v>1986</v>
      </c>
      <c r="B9" s="68">
        <v>703</v>
      </c>
      <c r="C9" s="68">
        <v>215489</v>
      </c>
    </row>
    <row r="10" spans="1:3" x14ac:dyDescent="0.25">
      <c r="A10" s="103">
        <v>1987</v>
      </c>
      <c r="B10" s="68">
        <v>666</v>
      </c>
      <c r="C10" s="68">
        <v>242046</v>
      </c>
    </row>
    <row r="11" spans="1:3" x14ac:dyDescent="0.25">
      <c r="A11" s="103">
        <v>1988</v>
      </c>
      <c r="B11" s="68">
        <v>652</v>
      </c>
      <c r="C11" s="68">
        <v>268173</v>
      </c>
    </row>
    <row r="12" spans="1:3" x14ac:dyDescent="0.25">
      <c r="A12" s="103">
        <v>1989</v>
      </c>
      <c r="B12" s="68">
        <v>694</v>
      </c>
      <c r="C12" s="68">
        <v>284518</v>
      </c>
    </row>
    <row r="13" spans="1:3" x14ac:dyDescent="0.25">
      <c r="A13" s="103">
        <v>1990</v>
      </c>
      <c r="B13" s="68">
        <v>696</v>
      </c>
      <c r="C13" s="68">
        <v>283579</v>
      </c>
    </row>
    <row r="14" spans="1:3" x14ac:dyDescent="0.25">
      <c r="A14" s="103">
        <v>1991</v>
      </c>
      <c r="B14" s="68">
        <v>779</v>
      </c>
      <c r="C14" s="68">
        <v>300432</v>
      </c>
    </row>
    <row r="15" spans="1:3" x14ac:dyDescent="0.25">
      <c r="A15" s="103">
        <v>1992</v>
      </c>
      <c r="B15" s="68">
        <v>838</v>
      </c>
      <c r="C15" s="68">
        <v>335590</v>
      </c>
    </row>
    <row r="16" spans="1:3" x14ac:dyDescent="0.25">
      <c r="A16" s="103">
        <v>1993</v>
      </c>
      <c r="B16" s="68">
        <v>814</v>
      </c>
      <c r="C16" s="68">
        <v>355030</v>
      </c>
    </row>
    <row r="17" spans="1:3" x14ac:dyDescent="0.25">
      <c r="A17" s="103">
        <v>1994</v>
      </c>
      <c r="B17" s="68">
        <v>879</v>
      </c>
      <c r="C17" s="68">
        <v>396442</v>
      </c>
    </row>
    <row r="18" spans="1:3" x14ac:dyDescent="0.25">
      <c r="A18" s="103">
        <v>1995</v>
      </c>
      <c r="B18" s="68">
        <v>1014</v>
      </c>
      <c r="C18" s="68">
        <v>500732</v>
      </c>
    </row>
    <row r="19" spans="1:3" x14ac:dyDescent="0.25">
      <c r="A19" s="103">
        <v>1996</v>
      </c>
      <c r="B19" s="68">
        <v>1024</v>
      </c>
      <c r="C19" s="68">
        <v>548544</v>
      </c>
    </row>
    <row r="20" spans="1:3" x14ac:dyDescent="0.25">
      <c r="A20" s="103">
        <v>1997</v>
      </c>
      <c r="B20" s="68">
        <v>1061</v>
      </c>
      <c r="C20" s="68">
        <v>526749</v>
      </c>
    </row>
    <row r="21" spans="1:3" x14ac:dyDescent="0.25">
      <c r="A21" s="103">
        <v>1998</v>
      </c>
      <c r="B21" s="68">
        <v>1153</v>
      </c>
      <c r="C21" s="68">
        <v>561325</v>
      </c>
    </row>
    <row r="22" spans="1:3" x14ac:dyDescent="0.25">
      <c r="A22" s="103">
        <v>1999</v>
      </c>
      <c r="B22" s="68">
        <v>1090</v>
      </c>
      <c r="C22" s="68">
        <v>524738</v>
      </c>
    </row>
    <row r="23" spans="1:3" x14ac:dyDescent="0.25">
      <c r="A23" s="103">
        <v>2000</v>
      </c>
      <c r="B23" s="68">
        <v>1024</v>
      </c>
      <c r="C23" s="68">
        <v>451342</v>
      </c>
    </row>
    <row r="24" spans="1:3" x14ac:dyDescent="0.25">
      <c r="A24" s="103">
        <v>2001</v>
      </c>
      <c r="B24" s="68">
        <v>974</v>
      </c>
      <c r="C24" s="68">
        <v>395565</v>
      </c>
    </row>
    <row r="25" spans="1:3" x14ac:dyDescent="0.25">
      <c r="A25" s="103">
        <v>2002</v>
      </c>
      <c r="B25" s="68">
        <v>1082</v>
      </c>
      <c r="C25" s="68">
        <v>454718</v>
      </c>
    </row>
    <row r="26" spans="1:3" x14ac:dyDescent="0.25">
      <c r="A26" s="103">
        <v>2003</v>
      </c>
      <c r="B26" s="68">
        <v>1035</v>
      </c>
      <c r="C26" s="68">
        <v>493923</v>
      </c>
    </row>
    <row r="27" spans="1:3" x14ac:dyDescent="0.25">
      <c r="A27" s="103">
        <v>2004</v>
      </c>
      <c r="B27" s="68">
        <v>1034</v>
      </c>
      <c r="C27" s="68">
        <v>497379</v>
      </c>
    </row>
    <row r="28" spans="1:3" x14ac:dyDescent="0.25">
      <c r="A28" s="103">
        <v>2005</v>
      </c>
      <c r="B28" s="68">
        <v>1096</v>
      </c>
      <c r="C28" s="68">
        <v>519359</v>
      </c>
    </row>
    <row r="29" spans="1:3" x14ac:dyDescent="0.25">
      <c r="A29" s="103">
        <v>2006</v>
      </c>
      <c r="B29" s="68">
        <v>1114</v>
      </c>
      <c r="C29" s="68">
        <v>558978</v>
      </c>
    </row>
    <row r="30" spans="1:3" x14ac:dyDescent="0.25">
      <c r="A30" s="103">
        <v>2007</v>
      </c>
      <c r="B30" s="68">
        <v>1082</v>
      </c>
      <c r="C30" s="68">
        <v>547951</v>
      </c>
    </row>
    <row r="31" spans="1:3" x14ac:dyDescent="0.25">
      <c r="A31" s="103">
        <v>2008</v>
      </c>
      <c r="B31" s="68">
        <v>1183</v>
      </c>
      <c r="C31" s="68">
        <v>575380</v>
      </c>
    </row>
    <row r="32" spans="1:3" x14ac:dyDescent="0.25">
      <c r="A32" s="103">
        <v>2009</v>
      </c>
      <c r="B32" s="68">
        <v>1258</v>
      </c>
      <c r="C32" s="68">
        <v>660842</v>
      </c>
    </row>
    <row r="33" spans="1:3" x14ac:dyDescent="0.25">
      <c r="A33" s="103">
        <v>2010</v>
      </c>
      <c r="B33" s="68">
        <v>1336</v>
      </c>
      <c r="C33" s="68">
        <v>737616</v>
      </c>
    </row>
    <row r="34" spans="1:3" x14ac:dyDescent="0.25">
      <c r="A34" s="103">
        <v>2011</v>
      </c>
      <c r="B34" s="68">
        <v>1474</v>
      </c>
      <c r="C34" s="68">
        <v>793563</v>
      </c>
    </row>
    <row r="35" spans="1:3" x14ac:dyDescent="0.25">
      <c r="A35" s="103">
        <v>2012</v>
      </c>
      <c r="B35" s="68">
        <v>1532</v>
      </c>
      <c r="C35" s="68">
        <v>820484</v>
      </c>
    </row>
    <row r="36" spans="1:3" x14ac:dyDescent="0.25">
      <c r="A36" s="103">
        <v>2013</v>
      </c>
      <c r="B36" s="68">
        <v>1469</v>
      </c>
      <c r="C36" s="68">
        <v>793580</v>
      </c>
    </row>
    <row r="37" spans="1:3" x14ac:dyDescent="0.25">
      <c r="A37" s="338">
        <v>2014</v>
      </c>
      <c r="B37" s="341">
        <v>1421</v>
      </c>
      <c r="C37" s="341">
        <v>680963</v>
      </c>
    </row>
    <row r="39" spans="1:3" x14ac:dyDescent="0.25">
      <c r="A39" s="59" t="s">
        <v>742</v>
      </c>
      <c r="B39" s="56"/>
      <c r="C39" s="56"/>
    </row>
    <row r="40" spans="1:3" x14ac:dyDescent="0.25">
      <c r="A40" s="56"/>
      <c r="B40" s="56"/>
      <c r="C40" s="56"/>
    </row>
    <row r="41" spans="1:3" x14ac:dyDescent="0.25">
      <c r="A41" s="56" t="s">
        <v>888</v>
      </c>
      <c r="B41" s="56"/>
      <c r="C41" s="56"/>
    </row>
    <row r="42" spans="1:3" x14ac:dyDescent="0.25">
      <c r="A42" s="56" t="s">
        <v>952</v>
      </c>
      <c r="B42" s="56"/>
      <c r="C42" s="56"/>
    </row>
  </sheetData>
  <mergeCells count="1">
    <mergeCell ref="A6:C7"/>
  </mergeCells>
  <hyperlinks>
    <hyperlink ref="A3" location="TableOfContents!A1" display="Back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6" workbookViewId="0">
      <selection activeCell="C66" sqref="C66"/>
    </sheetView>
  </sheetViews>
  <sheetFormatPr defaultColWidth="8.85546875" defaultRowHeight="15" x14ac:dyDescent="0.25"/>
  <cols>
    <col min="2" max="2" width="18.7109375" bestFit="1" customWidth="1"/>
    <col min="3" max="3" width="12.28515625" customWidth="1"/>
    <col min="4" max="4" width="12" customWidth="1"/>
  </cols>
  <sheetData>
    <row r="1" spans="1:4" s="56" customFormat="1" ht="15.75" x14ac:dyDescent="0.25">
      <c r="A1" s="2" t="s">
        <v>619</v>
      </c>
    </row>
    <row r="2" spans="1:4" s="56" customFormat="1" x14ac:dyDescent="0.25"/>
    <row r="3" spans="1:4" s="56" customFormat="1" ht="18.75" x14ac:dyDescent="0.3">
      <c r="A3" s="27" t="s">
        <v>141</v>
      </c>
      <c r="B3" s="28" t="s">
        <v>142</v>
      </c>
    </row>
    <row r="4" spans="1:4" s="56" customFormat="1" x14ac:dyDescent="0.25"/>
    <row r="5" spans="1:4" s="56" customFormat="1" x14ac:dyDescent="0.25"/>
    <row r="6" spans="1:4" x14ac:dyDescent="0.25">
      <c r="A6" s="390" t="s">
        <v>619</v>
      </c>
      <c r="B6" s="390"/>
      <c r="C6" s="390"/>
      <c r="D6" s="390"/>
    </row>
    <row r="7" spans="1:4" x14ac:dyDescent="0.25">
      <c r="A7" s="390"/>
      <c r="B7" s="390"/>
      <c r="C7" s="390"/>
      <c r="D7" s="390"/>
    </row>
    <row r="8" spans="1:4" ht="45" x14ac:dyDescent="0.25">
      <c r="A8" s="136" t="s">
        <v>139</v>
      </c>
      <c r="B8" s="136"/>
      <c r="C8" s="115" t="s">
        <v>879</v>
      </c>
      <c r="D8" s="115" t="s">
        <v>528</v>
      </c>
    </row>
    <row r="9" spans="1:4" x14ac:dyDescent="0.25">
      <c r="A9" s="219" t="s">
        <v>43</v>
      </c>
      <c r="B9" s="103" t="s">
        <v>44</v>
      </c>
      <c r="C9" s="105">
        <v>0.54500000000000004</v>
      </c>
      <c r="D9" s="220">
        <v>0.44</v>
      </c>
    </row>
    <row r="10" spans="1:4" x14ac:dyDescent="0.25">
      <c r="A10" s="219" t="s">
        <v>133</v>
      </c>
      <c r="B10" s="103" t="s">
        <v>134</v>
      </c>
      <c r="C10" s="105">
        <v>0.27100000000000002</v>
      </c>
      <c r="D10" s="220">
        <v>0.47</v>
      </c>
    </row>
    <row r="11" spans="1:4" x14ac:dyDescent="0.25">
      <c r="A11" s="219" t="s">
        <v>75</v>
      </c>
      <c r="B11" s="103" t="s">
        <v>76</v>
      </c>
      <c r="C11" s="105">
        <v>0.37</v>
      </c>
      <c r="D11" s="220">
        <v>0.39</v>
      </c>
    </row>
    <row r="12" spans="1:4" x14ac:dyDescent="0.25">
      <c r="A12" s="219" t="s">
        <v>67</v>
      </c>
      <c r="B12" s="103" t="s">
        <v>68</v>
      </c>
      <c r="C12" s="105">
        <v>0.376</v>
      </c>
      <c r="D12" s="220">
        <v>0.45</v>
      </c>
    </row>
    <row r="13" spans="1:4" x14ac:dyDescent="0.25">
      <c r="A13" s="219" t="s">
        <v>93</v>
      </c>
      <c r="B13" s="103" t="s">
        <v>94</v>
      </c>
      <c r="C13" s="105">
        <v>0.41399999999999998</v>
      </c>
      <c r="D13" s="220">
        <v>0.47</v>
      </c>
    </row>
    <row r="14" spans="1:4" x14ac:dyDescent="0.25">
      <c r="A14" s="219" t="s">
        <v>57</v>
      </c>
      <c r="B14" s="103" t="s">
        <v>58</v>
      </c>
      <c r="C14" s="105">
        <v>0.38200000000000001</v>
      </c>
      <c r="D14" s="220">
        <v>0.47</v>
      </c>
    </row>
    <row r="15" spans="1:4" x14ac:dyDescent="0.25">
      <c r="A15" s="219" t="s">
        <v>35</v>
      </c>
      <c r="B15" s="103" t="s">
        <v>36</v>
      </c>
      <c r="C15" s="105">
        <v>0.36399999999999999</v>
      </c>
      <c r="D15" s="220">
        <v>0.56999999999999995</v>
      </c>
    </row>
    <row r="16" spans="1:4" x14ac:dyDescent="0.25">
      <c r="A16" s="219" t="s">
        <v>81</v>
      </c>
      <c r="B16" s="103" t="s">
        <v>82</v>
      </c>
      <c r="C16" s="105">
        <v>0.33799999999999997</v>
      </c>
      <c r="D16" s="220">
        <v>0.4</v>
      </c>
    </row>
    <row r="17" spans="1:4" x14ac:dyDescent="0.25">
      <c r="A17" s="219" t="s">
        <v>125</v>
      </c>
      <c r="B17" s="103" t="s">
        <v>126</v>
      </c>
      <c r="C17" s="105">
        <v>0.25600000000000001</v>
      </c>
      <c r="D17" s="220">
        <v>0.54</v>
      </c>
    </row>
    <row r="18" spans="1:4" x14ac:dyDescent="0.25">
      <c r="A18" s="219" t="s">
        <v>37</v>
      </c>
      <c r="B18" s="103" t="s">
        <v>38</v>
      </c>
      <c r="C18" s="105">
        <v>0.41799999999999998</v>
      </c>
      <c r="D18" s="220">
        <v>0.51</v>
      </c>
    </row>
    <row r="19" spans="1:4" x14ac:dyDescent="0.25">
      <c r="A19" s="219" t="s">
        <v>115</v>
      </c>
      <c r="B19" s="103" t="s">
        <v>116</v>
      </c>
      <c r="C19" s="105">
        <v>0.30199999999999999</v>
      </c>
      <c r="D19" s="220">
        <v>0.51</v>
      </c>
    </row>
    <row r="20" spans="1:4" x14ac:dyDescent="0.25">
      <c r="A20" s="219" t="s">
        <v>95</v>
      </c>
      <c r="B20" s="103" t="s">
        <v>96</v>
      </c>
      <c r="C20" s="105">
        <v>0.32400000000000001</v>
      </c>
      <c r="D20" s="220">
        <v>0.36</v>
      </c>
    </row>
    <row r="21" spans="1:4" x14ac:dyDescent="0.25">
      <c r="A21" s="219" t="s">
        <v>99</v>
      </c>
      <c r="B21" s="103" t="s">
        <v>100</v>
      </c>
      <c r="C21" s="105">
        <v>0.35100000000000003</v>
      </c>
      <c r="D21" s="220">
        <v>0.43</v>
      </c>
    </row>
    <row r="22" spans="1:4" x14ac:dyDescent="0.25">
      <c r="A22" s="219" t="s">
        <v>87</v>
      </c>
      <c r="B22" s="103" t="s">
        <v>88</v>
      </c>
      <c r="C22" s="105">
        <v>0.35299999999999998</v>
      </c>
      <c r="D22" s="220">
        <v>0.48</v>
      </c>
    </row>
    <row r="23" spans="1:4" x14ac:dyDescent="0.25">
      <c r="A23" s="219" t="s">
        <v>119</v>
      </c>
      <c r="B23" s="103" t="s">
        <v>120</v>
      </c>
      <c r="C23" s="105">
        <v>0.33299999999999996</v>
      </c>
      <c r="D23" s="220">
        <v>0.48</v>
      </c>
    </row>
    <row r="24" spans="1:4" x14ac:dyDescent="0.25">
      <c r="A24" s="219" t="s">
        <v>111</v>
      </c>
      <c r="B24" s="103" t="s">
        <v>112</v>
      </c>
      <c r="C24" s="105">
        <v>0.32200000000000001</v>
      </c>
      <c r="D24" s="220">
        <v>0.43</v>
      </c>
    </row>
    <row r="25" spans="1:4" x14ac:dyDescent="0.25">
      <c r="A25" s="219" t="s">
        <v>71</v>
      </c>
      <c r="B25" s="103" t="s">
        <v>72</v>
      </c>
      <c r="C25" s="105">
        <v>0.38400000000000001</v>
      </c>
      <c r="D25" s="220">
        <v>0.5</v>
      </c>
    </row>
    <row r="26" spans="1:4" x14ac:dyDescent="0.25">
      <c r="A26" s="219" t="s">
        <v>61</v>
      </c>
      <c r="B26" s="103" t="s">
        <v>62</v>
      </c>
      <c r="C26" s="105">
        <v>0.39399999999999996</v>
      </c>
      <c r="D26" s="220">
        <v>0.38</v>
      </c>
    </row>
    <row r="27" spans="1:4" x14ac:dyDescent="0.25">
      <c r="A27" s="219" t="s">
        <v>117</v>
      </c>
      <c r="B27" s="103" t="s">
        <v>118</v>
      </c>
      <c r="C27" s="105">
        <v>0.39100000000000001</v>
      </c>
      <c r="D27" s="220">
        <v>0.63</v>
      </c>
    </row>
    <row r="28" spans="1:4" x14ac:dyDescent="0.25">
      <c r="A28" s="219" t="s">
        <v>41</v>
      </c>
      <c r="B28" s="103" t="s">
        <v>42</v>
      </c>
      <c r="C28" s="105">
        <v>0.40299999999999997</v>
      </c>
      <c r="D28" s="220">
        <v>0.6</v>
      </c>
    </row>
    <row r="29" spans="1:4" x14ac:dyDescent="0.25">
      <c r="A29" s="219" t="s">
        <v>85</v>
      </c>
      <c r="B29" s="103" t="s">
        <v>86</v>
      </c>
      <c r="C29" s="105">
        <v>0.498</v>
      </c>
      <c r="D29" s="220">
        <v>0.47</v>
      </c>
    </row>
    <row r="30" spans="1:4" x14ac:dyDescent="0.25">
      <c r="A30" s="219" t="s">
        <v>51</v>
      </c>
      <c r="B30" s="103" t="s">
        <v>52</v>
      </c>
      <c r="C30" s="105">
        <v>0.38600000000000001</v>
      </c>
      <c r="D30" s="220">
        <v>0.5</v>
      </c>
    </row>
    <row r="31" spans="1:4" x14ac:dyDescent="0.25">
      <c r="A31" s="219" t="s">
        <v>53</v>
      </c>
      <c r="B31" s="103" t="s">
        <v>54</v>
      </c>
      <c r="C31" s="105">
        <v>0.42899999999999999</v>
      </c>
      <c r="D31" s="220">
        <v>0.47</v>
      </c>
    </row>
    <row r="32" spans="1:4" x14ac:dyDescent="0.25">
      <c r="A32" s="219" t="s">
        <v>107</v>
      </c>
      <c r="B32" s="103" t="s">
        <v>108</v>
      </c>
      <c r="C32" s="105">
        <v>0.28800000000000003</v>
      </c>
      <c r="D32" s="220">
        <v>0.53</v>
      </c>
    </row>
    <row r="33" spans="1:4" x14ac:dyDescent="0.25">
      <c r="A33" s="219" t="s">
        <v>69</v>
      </c>
      <c r="B33" s="103" t="s">
        <v>70</v>
      </c>
      <c r="C33" s="105">
        <v>0.373</v>
      </c>
      <c r="D33" s="220">
        <v>0.49</v>
      </c>
    </row>
    <row r="34" spans="1:4" x14ac:dyDescent="0.25">
      <c r="A34" s="219" t="s">
        <v>135</v>
      </c>
      <c r="B34" s="103" t="s">
        <v>136</v>
      </c>
      <c r="C34" s="105">
        <v>0.248</v>
      </c>
      <c r="D34" s="220">
        <v>0.43</v>
      </c>
    </row>
    <row r="35" spans="1:4" x14ac:dyDescent="0.25">
      <c r="A35" s="219" t="s">
        <v>121</v>
      </c>
      <c r="B35" s="103" t="s">
        <v>122</v>
      </c>
      <c r="C35" s="105">
        <v>0.33500000000000002</v>
      </c>
      <c r="D35" s="220">
        <v>0.41</v>
      </c>
    </row>
    <row r="36" spans="1:4" x14ac:dyDescent="0.25">
      <c r="A36" s="219" t="s">
        <v>47</v>
      </c>
      <c r="B36" s="103" t="s">
        <v>48</v>
      </c>
      <c r="C36" s="105">
        <v>0.35299999999999998</v>
      </c>
      <c r="D36" s="220">
        <v>0.48</v>
      </c>
    </row>
    <row r="37" spans="1:4" x14ac:dyDescent="0.25">
      <c r="A37" s="219" t="s">
        <v>113</v>
      </c>
      <c r="B37" s="103" t="s">
        <v>114</v>
      </c>
      <c r="C37" s="105">
        <v>0.309</v>
      </c>
      <c r="D37" s="220">
        <v>0.47</v>
      </c>
    </row>
    <row r="38" spans="1:4" x14ac:dyDescent="0.25">
      <c r="A38" s="219" t="s">
        <v>109</v>
      </c>
      <c r="B38" s="103" t="s">
        <v>110</v>
      </c>
      <c r="C38" s="105">
        <v>0.32500000000000001</v>
      </c>
      <c r="D38" s="220">
        <v>0.51</v>
      </c>
    </row>
    <row r="39" spans="1:4" x14ac:dyDescent="0.25">
      <c r="A39" s="219" t="s">
        <v>83</v>
      </c>
      <c r="B39" s="103" t="s">
        <v>84</v>
      </c>
      <c r="C39" s="105">
        <v>0.30399999999999999</v>
      </c>
      <c r="D39" s="220">
        <v>0.46</v>
      </c>
    </row>
    <row r="40" spans="1:4" x14ac:dyDescent="0.25">
      <c r="A40" s="219" t="s">
        <v>73</v>
      </c>
      <c r="B40" s="103" t="s">
        <v>74</v>
      </c>
      <c r="C40" s="105">
        <v>0.40899999999999997</v>
      </c>
      <c r="D40" s="220">
        <v>0.46</v>
      </c>
    </row>
    <row r="41" spans="1:4" x14ac:dyDescent="0.25">
      <c r="A41" s="219" t="s">
        <v>123</v>
      </c>
      <c r="B41" s="103" t="s">
        <v>124</v>
      </c>
      <c r="C41" s="105">
        <v>0.33700000000000002</v>
      </c>
      <c r="D41" s="220">
        <v>0.42</v>
      </c>
    </row>
    <row r="42" spans="1:4" x14ac:dyDescent="0.25">
      <c r="A42" s="219" t="s">
        <v>131</v>
      </c>
      <c r="B42" s="103" t="s">
        <v>132</v>
      </c>
      <c r="C42" s="105">
        <v>0.26200000000000001</v>
      </c>
      <c r="D42" s="220">
        <v>0.47</v>
      </c>
    </row>
    <row r="43" spans="1:4" x14ac:dyDescent="0.25">
      <c r="A43" s="219" t="s">
        <v>91</v>
      </c>
      <c r="B43" s="103" t="s">
        <v>92</v>
      </c>
      <c r="C43" s="105">
        <v>0.38600000000000001</v>
      </c>
      <c r="D43" s="220">
        <v>0.35</v>
      </c>
    </row>
    <row r="44" spans="1:4" x14ac:dyDescent="0.25">
      <c r="A44" s="219" t="s">
        <v>105</v>
      </c>
      <c r="B44" s="103" t="s">
        <v>106</v>
      </c>
      <c r="C44" s="105">
        <v>0.29899999999999999</v>
      </c>
      <c r="D44" s="220">
        <v>0.48</v>
      </c>
    </row>
    <row r="45" spans="1:4" x14ac:dyDescent="0.25">
      <c r="A45" s="219" t="s">
        <v>59</v>
      </c>
      <c r="B45" s="103" t="s">
        <v>60</v>
      </c>
      <c r="C45" s="105">
        <v>0.32100000000000001</v>
      </c>
      <c r="D45" s="220">
        <v>0.49</v>
      </c>
    </row>
    <row r="46" spans="1:4" x14ac:dyDescent="0.25">
      <c r="A46" s="219" t="s">
        <v>89</v>
      </c>
      <c r="B46" s="103" t="s">
        <v>90</v>
      </c>
      <c r="C46" s="105">
        <v>0.35399999999999998</v>
      </c>
      <c r="D46" s="220">
        <v>0.55000000000000004</v>
      </c>
    </row>
    <row r="47" spans="1:4" x14ac:dyDescent="0.25">
      <c r="A47" s="219" t="s">
        <v>79</v>
      </c>
      <c r="B47" s="103" t="s">
        <v>80</v>
      </c>
      <c r="C47" s="105">
        <v>0.379</v>
      </c>
      <c r="D47" s="220">
        <v>0.44</v>
      </c>
    </row>
    <row r="48" spans="1:4" x14ac:dyDescent="0.25">
      <c r="A48" s="219" t="s">
        <v>39</v>
      </c>
      <c r="B48" s="103" t="s">
        <v>40</v>
      </c>
      <c r="C48" s="105">
        <v>0.34399999999999997</v>
      </c>
      <c r="D48" s="220">
        <v>0.71</v>
      </c>
    </row>
    <row r="49" spans="1:4" x14ac:dyDescent="0.25">
      <c r="A49" s="219" t="s">
        <v>103</v>
      </c>
      <c r="B49" s="103" t="s">
        <v>104</v>
      </c>
      <c r="C49" s="105">
        <v>0.25600000000000001</v>
      </c>
      <c r="D49" s="220">
        <v>0.5</v>
      </c>
    </row>
    <row r="50" spans="1:4" x14ac:dyDescent="0.25">
      <c r="A50" s="219" t="s">
        <v>101</v>
      </c>
      <c r="B50" s="103" t="s">
        <v>102</v>
      </c>
      <c r="C50" s="105">
        <v>0.308</v>
      </c>
      <c r="D50" s="220">
        <v>0.48</v>
      </c>
    </row>
    <row r="51" spans="1:4" x14ac:dyDescent="0.25">
      <c r="A51" s="219" t="s">
        <v>77</v>
      </c>
      <c r="B51" s="103" t="s">
        <v>78</v>
      </c>
      <c r="C51" s="105">
        <v>0.32700000000000001</v>
      </c>
      <c r="D51" s="220">
        <v>0.38</v>
      </c>
    </row>
    <row r="52" spans="1:4" x14ac:dyDescent="0.25">
      <c r="A52" s="219" t="s">
        <v>97</v>
      </c>
      <c r="B52" s="103" t="s">
        <v>98</v>
      </c>
      <c r="C52" s="105">
        <v>0.37200000000000005</v>
      </c>
      <c r="D52" s="220">
        <v>0.46</v>
      </c>
    </row>
    <row r="53" spans="1:4" x14ac:dyDescent="0.25">
      <c r="A53" s="219" t="s">
        <v>49</v>
      </c>
      <c r="B53" s="103" t="s">
        <v>50</v>
      </c>
      <c r="C53" s="105">
        <v>0.30099999999999999</v>
      </c>
      <c r="D53" s="220">
        <v>0.5</v>
      </c>
    </row>
    <row r="54" spans="1:4" x14ac:dyDescent="0.25">
      <c r="A54" s="219" t="s">
        <v>45</v>
      </c>
      <c r="B54" s="103" t="s">
        <v>46</v>
      </c>
      <c r="C54" s="105">
        <v>0.34200000000000003</v>
      </c>
      <c r="D54" s="220">
        <v>0.45</v>
      </c>
    </row>
    <row r="55" spans="1:4" x14ac:dyDescent="0.25">
      <c r="A55" s="219" t="s">
        <v>63</v>
      </c>
      <c r="B55" s="103" t="s">
        <v>64</v>
      </c>
      <c r="C55" s="105">
        <v>0.34100000000000003</v>
      </c>
      <c r="D55" s="220">
        <v>0.48</v>
      </c>
    </row>
    <row r="56" spans="1:4" x14ac:dyDescent="0.25">
      <c r="A56" s="219" t="s">
        <v>55</v>
      </c>
      <c r="B56" s="103" t="s">
        <v>56</v>
      </c>
      <c r="C56" s="105">
        <v>0.30499999999999999</v>
      </c>
      <c r="D56" s="220">
        <v>0.48</v>
      </c>
    </row>
    <row r="57" spans="1:4" x14ac:dyDescent="0.25">
      <c r="A57" s="219" t="s">
        <v>129</v>
      </c>
      <c r="B57" s="103" t="s">
        <v>130</v>
      </c>
      <c r="C57" s="105">
        <v>0.313</v>
      </c>
      <c r="D57" s="220">
        <v>0.45</v>
      </c>
    </row>
    <row r="58" spans="1:4" x14ac:dyDescent="0.25">
      <c r="A58" s="219" t="s">
        <v>127</v>
      </c>
      <c r="B58" s="103" t="s">
        <v>128</v>
      </c>
      <c r="C58" s="105">
        <v>0.28300000000000003</v>
      </c>
      <c r="D58" s="220">
        <v>0.48</v>
      </c>
    </row>
    <row r="59" spans="1:4" x14ac:dyDescent="0.25">
      <c r="A59" s="219" t="s">
        <v>65</v>
      </c>
      <c r="B59" s="103" t="s">
        <v>66</v>
      </c>
      <c r="C59" s="105">
        <v>0.46799999999999997</v>
      </c>
      <c r="D59" s="220">
        <v>0.18</v>
      </c>
    </row>
    <row r="62" spans="1:4" x14ac:dyDescent="0.25">
      <c r="A62" s="59" t="s">
        <v>742</v>
      </c>
      <c r="B62" s="56"/>
      <c r="C62" s="56"/>
    </row>
    <row r="63" spans="1:4" x14ac:dyDescent="0.25">
      <c r="A63" s="59"/>
      <c r="B63" s="56"/>
      <c r="C63" s="56"/>
    </row>
    <row r="64" spans="1:4" x14ac:dyDescent="0.25">
      <c r="A64" s="57" t="s">
        <v>828</v>
      </c>
      <c r="B64" s="56"/>
      <c r="C64" s="56"/>
    </row>
    <row r="65" spans="1:3" x14ac:dyDescent="0.25">
      <c r="A65" s="56" t="s">
        <v>829</v>
      </c>
      <c r="B65" s="56"/>
      <c r="C65" s="56"/>
    </row>
    <row r="66" spans="1:3" x14ac:dyDescent="0.25">
      <c r="A66" s="56"/>
      <c r="B66" s="56"/>
      <c r="C66" s="56"/>
    </row>
    <row r="67" spans="1:3" x14ac:dyDescent="0.25">
      <c r="A67" s="57" t="s">
        <v>830</v>
      </c>
      <c r="B67" s="56"/>
      <c r="C67" s="56"/>
    </row>
    <row r="68" spans="1:3" x14ac:dyDescent="0.25">
      <c r="A68" s="56" t="s">
        <v>831</v>
      </c>
      <c r="B68" s="56"/>
      <c r="C68" s="56"/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H32" sqref="H32"/>
    </sheetView>
  </sheetViews>
  <sheetFormatPr defaultColWidth="8.85546875" defaultRowHeight="15" x14ac:dyDescent="0.25"/>
  <cols>
    <col min="1" max="1" width="14" customWidth="1"/>
    <col min="4" max="4" width="10.28515625" customWidth="1"/>
  </cols>
  <sheetData>
    <row r="1" spans="1:4" s="56" customFormat="1" ht="15.75" x14ac:dyDescent="0.25">
      <c r="A1" s="2" t="s">
        <v>409</v>
      </c>
    </row>
    <row r="2" spans="1:4" s="56" customFormat="1" x14ac:dyDescent="0.25"/>
    <row r="3" spans="1:4" s="56" customFormat="1" ht="18.75" x14ac:dyDescent="0.3">
      <c r="A3" s="27" t="s">
        <v>141</v>
      </c>
      <c r="B3" s="28" t="s">
        <v>142</v>
      </c>
    </row>
    <row r="4" spans="1:4" s="56" customFormat="1" x14ac:dyDescent="0.25"/>
    <row r="5" spans="1:4" s="56" customFormat="1" x14ac:dyDescent="0.25"/>
    <row r="6" spans="1:4" x14ac:dyDescent="0.25">
      <c r="A6" s="390" t="s">
        <v>409</v>
      </c>
      <c r="B6" s="390"/>
      <c r="C6" s="390"/>
      <c r="D6" s="390"/>
    </row>
    <row r="7" spans="1:4" ht="31.5" customHeight="1" x14ac:dyDescent="0.25">
      <c r="A7" s="390"/>
      <c r="B7" s="390"/>
      <c r="C7" s="390"/>
      <c r="D7" s="390"/>
    </row>
    <row r="8" spans="1:4" ht="45" x14ac:dyDescent="0.25">
      <c r="A8" s="245" t="s">
        <v>432</v>
      </c>
      <c r="B8" s="245" t="s">
        <v>457</v>
      </c>
      <c r="C8" s="245" t="s">
        <v>458</v>
      </c>
      <c r="D8" s="245" t="s">
        <v>459</v>
      </c>
    </row>
    <row r="9" spans="1:4" x14ac:dyDescent="0.25">
      <c r="A9" s="168" t="s">
        <v>410</v>
      </c>
      <c r="B9" s="144">
        <v>8.9999999999999998E-4</v>
      </c>
      <c r="C9" s="144">
        <v>8.0000000000000004E-4</v>
      </c>
      <c r="D9" s="144">
        <v>1.4000000000000002E-3</v>
      </c>
    </row>
    <row r="10" spans="1:4" x14ac:dyDescent="0.25">
      <c r="A10" s="221" t="s">
        <v>411</v>
      </c>
      <c r="B10" s="144">
        <v>3.15E-2</v>
      </c>
      <c r="C10" s="144">
        <v>4.1900000000000007E-2</v>
      </c>
      <c r="D10" s="144">
        <v>5.5800000000000002E-2</v>
      </c>
    </row>
    <row r="11" spans="1:4" x14ac:dyDescent="0.25">
      <c r="A11" s="168" t="s">
        <v>412</v>
      </c>
      <c r="B11" s="144">
        <v>2.2700000000000001E-2</v>
      </c>
      <c r="C11" s="144">
        <v>2.9600000000000001E-2</v>
      </c>
      <c r="D11" s="144">
        <v>1.2199999999999999E-2</v>
      </c>
    </row>
    <row r="12" spans="1:4" x14ac:dyDescent="0.25">
      <c r="A12" s="168" t="s">
        <v>413</v>
      </c>
      <c r="B12" s="144">
        <v>4.1100000000000005E-2</v>
      </c>
      <c r="C12" s="144">
        <v>2.8799999999999999E-2</v>
      </c>
      <c r="D12" s="144">
        <v>0.02</v>
      </c>
    </row>
    <row r="13" spans="1:4" x14ac:dyDescent="0.25">
      <c r="A13" s="168" t="s">
        <v>414</v>
      </c>
      <c r="B13" s="144">
        <v>7.6100000000000001E-2</v>
      </c>
      <c r="C13" s="144">
        <v>5.1799999999999999E-2</v>
      </c>
      <c r="D13" s="144">
        <v>2.7200000000000002E-2</v>
      </c>
    </row>
    <row r="14" spans="1:4" x14ac:dyDescent="0.25">
      <c r="A14" s="168" t="s">
        <v>415</v>
      </c>
      <c r="B14" s="144">
        <v>0.11019999999999999</v>
      </c>
      <c r="C14" s="144">
        <v>6.7400000000000002E-2</v>
      </c>
      <c r="D14" s="144">
        <v>3.0099999999999998E-2</v>
      </c>
    </row>
    <row r="15" spans="1:4" x14ac:dyDescent="0.25">
      <c r="A15" s="168" t="s">
        <v>416</v>
      </c>
      <c r="B15" s="144">
        <v>0.1225</v>
      </c>
      <c r="C15" s="144">
        <v>8.8699999999999987E-2</v>
      </c>
      <c r="D15" s="144">
        <v>5.2300000000000006E-2</v>
      </c>
    </row>
    <row r="16" spans="1:4" x14ac:dyDescent="0.25">
      <c r="A16" s="168" t="s">
        <v>417</v>
      </c>
      <c r="B16" s="144">
        <v>0.1234</v>
      </c>
      <c r="C16" s="144">
        <v>0.1134</v>
      </c>
      <c r="D16" s="144">
        <v>7.3700000000000002E-2</v>
      </c>
    </row>
    <row r="17" spans="1:4" x14ac:dyDescent="0.25">
      <c r="A17" s="168" t="s">
        <v>418</v>
      </c>
      <c r="B17" s="144">
        <v>0.1391</v>
      </c>
      <c r="C17" s="144">
        <v>0.1241</v>
      </c>
      <c r="D17" s="144">
        <v>0.121</v>
      </c>
    </row>
    <row r="18" spans="1:4" x14ac:dyDescent="0.25">
      <c r="A18" s="168" t="s">
        <v>419</v>
      </c>
      <c r="B18" s="144">
        <v>0.11289999999999999</v>
      </c>
      <c r="C18" s="144">
        <v>0.1183</v>
      </c>
      <c r="D18" s="144">
        <v>0.1303</v>
      </c>
    </row>
    <row r="19" spans="1:4" x14ac:dyDescent="0.25">
      <c r="A19" s="168" t="s">
        <v>420</v>
      </c>
      <c r="B19" s="144">
        <v>8.14E-2</v>
      </c>
      <c r="C19" s="144">
        <v>0.115</v>
      </c>
      <c r="D19" s="144">
        <v>0.19399999999999998</v>
      </c>
    </row>
    <row r="20" spans="1:4" x14ac:dyDescent="0.25">
      <c r="A20" s="168" t="s">
        <v>421</v>
      </c>
      <c r="B20" s="144">
        <v>5.7699999999999994E-2</v>
      </c>
      <c r="C20" s="144">
        <v>8.3000000000000004E-2</v>
      </c>
      <c r="D20" s="144">
        <v>0.11380000000000001</v>
      </c>
    </row>
    <row r="21" spans="1:4" x14ac:dyDescent="0.25">
      <c r="A21" s="168" t="s">
        <v>422</v>
      </c>
      <c r="B21" s="144">
        <v>2.8900000000000002E-2</v>
      </c>
      <c r="C21" s="144">
        <v>4.6799999999999994E-2</v>
      </c>
      <c r="D21" s="144">
        <v>8.2299999999999998E-2</v>
      </c>
    </row>
    <row r="22" spans="1:4" x14ac:dyDescent="0.25">
      <c r="A22" s="168" t="s">
        <v>423</v>
      </c>
      <c r="B22" s="144">
        <v>1.7500000000000002E-2</v>
      </c>
      <c r="C22" s="144">
        <v>2.7099999999999999E-2</v>
      </c>
      <c r="D22" s="144">
        <v>3.2199999999999999E-2</v>
      </c>
    </row>
    <row r="23" spans="1:4" x14ac:dyDescent="0.25">
      <c r="A23" s="168" t="s">
        <v>424</v>
      </c>
      <c r="B23" s="144">
        <v>1.0500000000000001E-2</v>
      </c>
      <c r="C23" s="144">
        <v>2.4700000000000003E-2</v>
      </c>
      <c r="D23" s="144">
        <v>2.0799999999999999E-2</v>
      </c>
    </row>
    <row r="24" spans="1:4" x14ac:dyDescent="0.25">
      <c r="A24" s="168" t="s">
        <v>425</v>
      </c>
      <c r="B24" s="144">
        <v>6.9999999999999993E-3</v>
      </c>
      <c r="C24" s="144">
        <v>9.8999999999999991E-3</v>
      </c>
      <c r="D24" s="144">
        <v>0.01</v>
      </c>
    </row>
    <row r="25" spans="1:4" x14ac:dyDescent="0.25">
      <c r="A25" s="168" t="s">
        <v>426</v>
      </c>
      <c r="B25" s="144">
        <v>8.6999999999999994E-3</v>
      </c>
      <c r="C25" s="144">
        <v>7.4000000000000003E-3</v>
      </c>
      <c r="D25" s="144">
        <v>7.1999999999999998E-3</v>
      </c>
    </row>
    <row r="26" spans="1:4" x14ac:dyDescent="0.25">
      <c r="A26" s="168" t="s">
        <v>427</v>
      </c>
      <c r="B26" s="144">
        <v>0</v>
      </c>
      <c r="C26" s="144">
        <v>3.3E-3</v>
      </c>
      <c r="D26" s="144">
        <v>3.5999999999999999E-3</v>
      </c>
    </row>
    <row r="27" spans="1:4" x14ac:dyDescent="0.25">
      <c r="A27" s="168" t="s">
        <v>428</v>
      </c>
      <c r="B27" s="144">
        <v>2.5999999999999999E-3</v>
      </c>
      <c r="C27" s="144">
        <v>3.3E-3</v>
      </c>
      <c r="D27" s="144">
        <v>2.0999999999999999E-3</v>
      </c>
    </row>
    <row r="28" spans="1:4" x14ac:dyDescent="0.25">
      <c r="A28" s="168" t="s">
        <v>429</v>
      </c>
      <c r="B28" s="144">
        <v>1.7000000000000001E-3</v>
      </c>
      <c r="C28" s="144">
        <v>2.5000000000000001E-3</v>
      </c>
      <c r="D28" s="144">
        <v>1.4000000000000002E-3</v>
      </c>
    </row>
    <row r="29" spans="1:4" x14ac:dyDescent="0.25">
      <c r="A29" s="168" t="s">
        <v>430</v>
      </c>
      <c r="B29" s="144">
        <v>0</v>
      </c>
      <c r="C29" s="144">
        <v>4.8999999999999998E-3</v>
      </c>
      <c r="D29" s="144">
        <v>1.4000000000000002E-3</v>
      </c>
    </row>
    <row r="30" spans="1:4" x14ac:dyDescent="0.25">
      <c r="A30" s="168" t="s">
        <v>431</v>
      </c>
      <c r="B30" s="144">
        <v>3.4999999999999996E-3</v>
      </c>
      <c r="C30" s="144">
        <v>7.3000000000000001E-3</v>
      </c>
      <c r="D30" s="144">
        <v>7.0999999999999995E-3</v>
      </c>
    </row>
    <row r="33" spans="1:3" x14ac:dyDescent="0.25">
      <c r="A33" s="59" t="s">
        <v>742</v>
      </c>
      <c r="B33" s="56"/>
      <c r="C33" s="56"/>
    </row>
    <row r="34" spans="1:3" x14ac:dyDescent="0.25">
      <c r="A34" s="56"/>
      <c r="B34" s="56"/>
      <c r="C34" s="56"/>
    </row>
    <row r="35" spans="1:3" x14ac:dyDescent="0.25">
      <c r="A35" s="56" t="s">
        <v>880</v>
      </c>
      <c r="B35" s="56"/>
      <c r="C35" s="56"/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21" sqref="G21"/>
    </sheetView>
  </sheetViews>
  <sheetFormatPr defaultColWidth="8.85546875" defaultRowHeight="15" x14ac:dyDescent="0.25"/>
  <cols>
    <col min="1" max="1" width="11.28515625" customWidth="1"/>
    <col min="2" max="2" width="10.42578125" customWidth="1"/>
    <col min="3" max="3" width="9.7109375" customWidth="1"/>
    <col min="4" max="4" width="9.28515625" customWidth="1"/>
  </cols>
  <sheetData>
    <row r="1" spans="1:4" s="56" customFormat="1" ht="15.75" x14ac:dyDescent="0.25">
      <c r="A1" s="2" t="s">
        <v>433</v>
      </c>
    </row>
    <row r="2" spans="1:4" s="56" customFormat="1" x14ac:dyDescent="0.25"/>
    <row r="3" spans="1:4" s="56" customFormat="1" ht="18.75" x14ac:dyDescent="0.3">
      <c r="A3" s="27" t="s">
        <v>141</v>
      </c>
      <c r="B3" s="28" t="s">
        <v>142</v>
      </c>
    </row>
    <row r="4" spans="1:4" s="56" customFormat="1" x14ac:dyDescent="0.25"/>
    <row r="5" spans="1:4" s="56" customFormat="1" x14ac:dyDescent="0.25"/>
    <row r="6" spans="1:4" x14ac:dyDescent="0.25">
      <c r="A6" s="390" t="s">
        <v>433</v>
      </c>
      <c r="B6" s="390"/>
      <c r="C6" s="390"/>
      <c r="D6" s="390"/>
    </row>
    <row r="7" spans="1:4" x14ac:dyDescent="0.25">
      <c r="A7" s="390"/>
      <c r="B7" s="390"/>
      <c r="C7" s="390"/>
      <c r="D7" s="390"/>
    </row>
    <row r="8" spans="1:4" ht="30" x14ac:dyDescent="0.25">
      <c r="A8" s="245" t="s">
        <v>456</v>
      </c>
      <c r="B8" s="245" t="s">
        <v>457</v>
      </c>
      <c r="C8" s="245" t="s">
        <v>458</v>
      </c>
      <c r="D8" s="245" t="s">
        <v>459</v>
      </c>
    </row>
    <row r="9" spans="1:4" x14ac:dyDescent="0.25">
      <c r="A9" s="222" t="s">
        <v>434</v>
      </c>
      <c r="B9" s="113">
        <v>0</v>
      </c>
      <c r="C9" s="113">
        <v>0</v>
      </c>
      <c r="D9" s="113">
        <v>0</v>
      </c>
    </row>
    <row r="10" spans="1:4" x14ac:dyDescent="0.25">
      <c r="A10" s="222" t="s">
        <v>435</v>
      </c>
      <c r="B10" s="113">
        <v>0</v>
      </c>
      <c r="C10" s="113">
        <v>8.7719298245614037E-4</v>
      </c>
      <c r="D10" s="113">
        <v>0</v>
      </c>
    </row>
    <row r="11" spans="1:4" x14ac:dyDescent="0.25">
      <c r="A11" s="222" t="s">
        <v>436</v>
      </c>
      <c r="B11" s="113">
        <v>0</v>
      </c>
      <c r="C11" s="113">
        <v>0</v>
      </c>
      <c r="D11" s="113">
        <v>7.6804915514592934E-4</v>
      </c>
    </row>
    <row r="12" spans="1:4" x14ac:dyDescent="0.25">
      <c r="A12" s="222" t="s">
        <v>437</v>
      </c>
      <c r="B12" s="113">
        <v>9.1575091575091575E-4</v>
      </c>
      <c r="C12" s="113">
        <v>8.7719298245614037E-4</v>
      </c>
      <c r="D12" s="113">
        <v>2.304147465437788E-3</v>
      </c>
    </row>
    <row r="13" spans="1:4" x14ac:dyDescent="0.25">
      <c r="A13" s="222" t="s">
        <v>438</v>
      </c>
      <c r="B13" s="113">
        <v>9.1575091575091575E-4</v>
      </c>
      <c r="C13" s="113">
        <v>2.631578947368421E-3</v>
      </c>
      <c r="D13" s="113">
        <v>1.5360983102918587E-3</v>
      </c>
    </row>
    <row r="14" spans="1:4" x14ac:dyDescent="0.25">
      <c r="A14" s="222" t="s">
        <v>439</v>
      </c>
      <c r="B14" s="113">
        <v>3.663003663003663E-3</v>
      </c>
      <c r="C14" s="113">
        <v>6.1403508771929825E-3</v>
      </c>
      <c r="D14" s="113">
        <v>6.1443932411674347E-3</v>
      </c>
    </row>
    <row r="15" spans="1:4" x14ac:dyDescent="0.25">
      <c r="A15" s="222" t="s">
        <v>440</v>
      </c>
      <c r="B15" s="113">
        <v>3.663003663003663E-3</v>
      </c>
      <c r="C15" s="113">
        <v>7.8947368421052634E-3</v>
      </c>
      <c r="D15" s="113">
        <v>6.9124423963133645E-3</v>
      </c>
    </row>
    <row r="16" spans="1:4" x14ac:dyDescent="0.25">
      <c r="A16" s="222" t="s">
        <v>441</v>
      </c>
      <c r="B16" s="113">
        <v>1.5567765567765568E-2</v>
      </c>
      <c r="C16" s="113">
        <v>6.1403508771929825E-3</v>
      </c>
      <c r="D16" s="113">
        <v>1.1520737327188941E-2</v>
      </c>
    </row>
    <row r="17" spans="1:4" x14ac:dyDescent="0.25">
      <c r="A17" s="222" t="s">
        <v>442</v>
      </c>
      <c r="B17" s="113">
        <v>9.1575091575091579E-3</v>
      </c>
      <c r="C17" s="113">
        <v>1.5789473684210527E-2</v>
      </c>
      <c r="D17" s="113">
        <v>2.1505376344086023E-2</v>
      </c>
    </row>
    <row r="18" spans="1:4" x14ac:dyDescent="0.25">
      <c r="A18" s="222" t="s">
        <v>443</v>
      </c>
      <c r="B18" s="113">
        <v>3.8461538461538464E-2</v>
      </c>
      <c r="C18" s="113">
        <v>2.2807017543859651E-2</v>
      </c>
      <c r="D18" s="113">
        <v>3.840245775729647E-2</v>
      </c>
    </row>
    <row r="19" spans="1:4" x14ac:dyDescent="0.25">
      <c r="A19" s="222" t="s">
        <v>444</v>
      </c>
      <c r="B19" s="113">
        <v>5.3113553113553112E-2</v>
      </c>
      <c r="C19" s="113">
        <v>5.7894736842105263E-2</v>
      </c>
      <c r="D19" s="113">
        <v>5.606758832565284E-2</v>
      </c>
    </row>
    <row r="20" spans="1:4" x14ac:dyDescent="0.25">
      <c r="A20" s="222" t="s">
        <v>445</v>
      </c>
      <c r="B20" s="113">
        <v>7.3260073260073263E-2</v>
      </c>
      <c r="C20" s="113">
        <v>5.8771929824561406E-2</v>
      </c>
      <c r="D20" s="113">
        <v>8.9093701996927802E-2</v>
      </c>
    </row>
    <row r="21" spans="1:4" x14ac:dyDescent="0.25">
      <c r="A21" s="222" t="s">
        <v>446</v>
      </c>
      <c r="B21" s="113">
        <v>9.432234432234432E-2</v>
      </c>
      <c r="C21" s="113">
        <v>6.8421052631578952E-2</v>
      </c>
      <c r="D21" s="113">
        <v>0.11290322580645161</v>
      </c>
    </row>
    <row r="22" spans="1:4" x14ac:dyDescent="0.25">
      <c r="A22" s="222" t="s">
        <v>447</v>
      </c>
      <c r="B22" s="113">
        <v>0.11172161172161173</v>
      </c>
      <c r="C22" s="113">
        <v>9.0350877192982459E-2</v>
      </c>
      <c r="D22" s="113">
        <v>0.11751152073732719</v>
      </c>
    </row>
    <row r="23" spans="1:4" x14ac:dyDescent="0.25">
      <c r="A23" s="222" t="s">
        <v>448</v>
      </c>
      <c r="B23" s="113">
        <v>0.12087912087912088</v>
      </c>
      <c r="C23" s="113">
        <v>0.10438596491228071</v>
      </c>
      <c r="D23" s="113">
        <v>0.11136712749615975</v>
      </c>
    </row>
    <row r="24" spans="1:4" x14ac:dyDescent="0.25">
      <c r="A24" s="222" t="s">
        <v>449</v>
      </c>
      <c r="B24" s="113">
        <v>0.10989010989010989</v>
      </c>
      <c r="C24" s="113">
        <v>0.14561403508771931</v>
      </c>
      <c r="D24" s="113">
        <v>0.1098310291858679</v>
      </c>
    </row>
    <row r="25" spans="1:4" x14ac:dyDescent="0.25">
      <c r="A25" s="222" t="s">
        <v>450</v>
      </c>
      <c r="B25" s="113">
        <v>0.11538461538461539</v>
      </c>
      <c r="C25" s="113">
        <v>0.11140350877192982</v>
      </c>
      <c r="D25" s="113">
        <v>9.5238095238095233E-2</v>
      </c>
    </row>
    <row r="26" spans="1:4" x14ac:dyDescent="0.25">
      <c r="A26" s="222" t="s">
        <v>451</v>
      </c>
      <c r="B26" s="113">
        <v>9.0659340659340656E-2</v>
      </c>
      <c r="C26" s="113">
        <v>0.11315789473684211</v>
      </c>
      <c r="D26" s="113">
        <v>8.9093701996927802E-2</v>
      </c>
    </row>
    <row r="27" spans="1:4" x14ac:dyDescent="0.25">
      <c r="A27" s="222" t="s">
        <v>452</v>
      </c>
      <c r="B27" s="113">
        <v>8.1501831501831504E-2</v>
      </c>
      <c r="C27" s="113">
        <v>8.8596491228070173E-2</v>
      </c>
      <c r="D27" s="113">
        <v>5.9907834101382486E-2</v>
      </c>
    </row>
    <row r="28" spans="1:4" x14ac:dyDescent="0.25">
      <c r="A28" s="222" t="s">
        <v>453</v>
      </c>
      <c r="B28" s="113">
        <v>5.4945054945054944E-2</v>
      </c>
      <c r="C28" s="113">
        <v>5.9649122807017542E-2</v>
      </c>
      <c r="D28" s="113">
        <v>4.8387096774193547E-2</v>
      </c>
    </row>
    <row r="29" spans="1:4" x14ac:dyDescent="0.25">
      <c r="A29" s="222" t="s">
        <v>454</v>
      </c>
      <c r="B29" s="113">
        <v>2.197802197802198E-2</v>
      </c>
      <c r="C29" s="113">
        <v>3.4210526315789476E-2</v>
      </c>
      <c r="D29" s="113">
        <v>1.9969278033794162E-2</v>
      </c>
    </row>
    <row r="30" spans="1:4" x14ac:dyDescent="0.25">
      <c r="A30" s="222" t="s">
        <v>455</v>
      </c>
      <c r="B30" s="113">
        <v>0</v>
      </c>
      <c r="C30" s="113">
        <v>4.3859649122807015E-3</v>
      </c>
      <c r="D30" s="113">
        <v>1.5360983102918587E-3</v>
      </c>
    </row>
    <row r="33" spans="1:5" x14ac:dyDescent="0.25">
      <c r="A33" s="59" t="s">
        <v>742</v>
      </c>
      <c r="B33" s="56"/>
      <c r="C33" s="56"/>
      <c r="D33" s="56"/>
      <c r="E33" s="56"/>
    </row>
    <row r="34" spans="1:5" x14ac:dyDescent="0.25">
      <c r="A34" s="56"/>
      <c r="B34" s="56"/>
      <c r="C34" s="56"/>
      <c r="D34" s="56"/>
      <c r="E34" s="56"/>
    </row>
    <row r="35" spans="1:5" x14ac:dyDescent="0.25">
      <c r="A35" s="56" t="s">
        <v>881</v>
      </c>
      <c r="B35" s="56"/>
      <c r="C35" s="56"/>
      <c r="D35" s="56"/>
      <c r="E35" s="56"/>
    </row>
    <row r="36" spans="1:5" x14ac:dyDescent="0.25">
      <c r="A36" s="56"/>
      <c r="B36" s="56"/>
      <c r="C36" s="56"/>
      <c r="D36" s="56"/>
      <c r="E36" s="56"/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H7" sqref="H7"/>
    </sheetView>
  </sheetViews>
  <sheetFormatPr defaultColWidth="8.85546875" defaultRowHeight="15" x14ac:dyDescent="0.25"/>
  <cols>
    <col min="1" max="1" width="7" customWidth="1"/>
    <col min="2" max="2" width="10.85546875" customWidth="1"/>
    <col min="3" max="3" width="12" customWidth="1"/>
  </cols>
  <sheetData>
    <row r="1" spans="1:3" s="56" customFormat="1" ht="15.75" x14ac:dyDescent="0.25">
      <c r="A1" s="2" t="s">
        <v>954</v>
      </c>
    </row>
    <row r="2" spans="1:3" s="56" customFormat="1" x14ac:dyDescent="0.25"/>
    <row r="3" spans="1:3" s="56" customFormat="1" ht="18.75" x14ac:dyDescent="0.3">
      <c r="A3" s="27" t="s">
        <v>141</v>
      </c>
      <c r="B3" s="28" t="s">
        <v>142</v>
      </c>
    </row>
    <row r="4" spans="1:3" s="56" customFormat="1" x14ac:dyDescent="0.25"/>
    <row r="5" spans="1:3" s="56" customFormat="1" x14ac:dyDescent="0.25"/>
    <row r="6" spans="1:3" x14ac:dyDescent="0.25">
      <c r="A6" s="390" t="s">
        <v>954</v>
      </c>
      <c r="B6" s="390"/>
      <c r="C6" s="390"/>
    </row>
    <row r="7" spans="1:3" ht="33.75" customHeight="1" x14ac:dyDescent="0.25">
      <c r="A7" s="390"/>
      <c r="B7" s="390"/>
      <c r="C7" s="390"/>
    </row>
    <row r="8" spans="1:3" ht="30" x14ac:dyDescent="0.25">
      <c r="A8" s="300" t="s">
        <v>29</v>
      </c>
      <c r="B8" s="301" t="s">
        <v>460</v>
      </c>
      <c r="C8" s="301" t="s">
        <v>461</v>
      </c>
    </row>
    <row r="9" spans="1:3" x14ac:dyDescent="0.25">
      <c r="A9" s="103">
        <v>1977</v>
      </c>
      <c r="B9" s="105">
        <v>0.38</v>
      </c>
      <c r="C9" s="105">
        <v>4.2000000000000003E-2</v>
      </c>
    </row>
    <row r="10" spans="1:3" x14ac:dyDescent="0.25">
      <c r="A10" s="103">
        <v>1978</v>
      </c>
      <c r="B10" s="105">
        <v>0.43</v>
      </c>
      <c r="C10" s="105">
        <v>4.5999999999999999E-2</v>
      </c>
    </row>
    <row r="11" spans="1:3" x14ac:dyDescent="0.25">
      <c r="A11" s="103">
        <v>1979</v>
      </c>
      <c r="B11" s="105">
        <v>0.28799999999999998</v>
      </c>
      <c r="C11" s="105">
        <v>4.4999999999999998E-2</v>
      </c>
    </row>
    <row r="12" spans="1:3" x14ac:dyDescent="0.25">
      <c r="A12" s="103">
        <v>1980</v>
      </c>
      <c r="B12" s="105">
        <v>0.13700000000000001</v>
      </c>
      <c r="C12" s="105">
        <v>3.9E-2</v>
      </c>
    </row>
    <row r="13" spans="1:3" x14ac:dyDescent="0.25">
      <c r="A13" s="103">
        <v>1981</v>
      </c>
      <c r="B13" s="105">
        <v>0.14299999999999999</v>
      </c>
      <c r="C13" s="105">
        <v>4.1000000000000002E-2</v>
      </c>
    </row>
    <row r="14" spans="1:3" x14ac:dyDescent="0.25">
      <c r="A14" s="103">
        <v>1982</v>
      </c>
      <c r="B14" s="105">
        <v>0.153</v>
      </c>
      <c r="C14" s="105">
        <v>4.3999999999999997E-2</v>
      </c>
    </row>
    <row r="15" spans="1:3" x14ac:dyDescent="0.25">
      <c r="A15" s="103">
        <v>1983</v>
      </c>
      <c r="B15" s="105">
        <v>0.17399999999999999</v>
      </c>
      <c r="C15" s="105">
        <v>5.6000000000000001E-2</v>
      </c>
    </row>
    <row r="16" spans="1:3" x14ac:dyDescent="0.25">
      <c r="A16" s="103">
        <v>1984</v>
      </c>
      <c r="B16" s="105">
        <v>0.16400000000000001</v>
      </c>
      <c r="C16" s="105">
        <v>0.06</v>
      </c>
    </row>
    <row r="17" spans="1:3" x14ac:dyDescent="0.25">
      <c r="A17" s="103">
        <v>1985</v>
      </c>
      <c r="B17" s="105">
        <v>0.182</v>
      </c>
      <c r="C17" s="105">
        <v>6.9000000000000006E-2</v>
      </c>
    </row>
    <row r="18" spans="1:3" x14ac:dyDescent="0.25">
      <c r="A18" s="103">
        <v>1986</v>
      </c>
      <c r="B18" s="105">
        <v>0.20699999999999999</v>
      </c>
      <c r="C18" s="105">
        <v>9.8000000000000004E-2</v>
      </c>
    </row>
    <row r="19" spans="1:3" x14ac:dyDescent="0.25">
      <c r="A19" s="103">
        <v>1987</v>
      </c>
      <c r="B19" s="105">
        <v>0.23699999999999999</v>
      </c>
      <c r="C19" s="105">
        <v>0.112</v>
      </c>
    </row>
    <row r="20" spans="1:3" x14ac:dyDescent="0.25">
      <c r="A20" s="103">
        <v>1988</v>
      </c>
      <c r="B20" s="105">
        <v>0.247</v>
      </c>
      <c r="C20" s="105">
        <v>0.107</v>
      </c>
    </row>
    <row r="21" spans="1:3" x14ac:dyDescent="0.25">
      <c r="A21" s="103">
        <v>1989</v>
      </c>
      <c r="B21" s="105">
        <v>0.30599999999999999</v>
      </c>
      <c r="C21" s="105">
        <v>0.11799999999999999</v>
      </c>
    </row>
    <row r="22" spans="1:3" x14ac:dyDescent="0.25">
      <c r="A22" s="103">
        <v>1990</v>
      </c>
      <c r="B22" s="105">
        <v>0.35699999999999998</v>
      </c>
      <c r="C22" s="105">
        <v>0.122</v>
      </c>
    </row>
    <row r="23" spans="1:3" x14ac:dyDescent="0.25">
      <c r="A23" s="103">
        <v>1991</v>
      </c>
      <c r="B23" s="105">
        <v>0.38100000000000001</v>
      </c>
      <c r="C23" s="105">
        <v>0.115</v>
      </c>
    </row>
    <row r="24" spans="1:3" x14ac:dyDescent="0.25">
      <c r="A24" s="103">
        <v>1992</v>
      </c>
      <c r="B24" s="105">
        <v>0.439</v>
      </c>
      <c r="C24" s="105">
        <v>0.127</v>
      </c>
    </row>
    <row r="25" spans="1:3" x14ac:dyDescent="0.25">
      <c r="A25" s="103">
        <v>1993</v>
      </c>
      <c r="B25" s="105">
        <v>0.435</v>
      </c>
      <c r="C25" s="105">
        <v>0.13100000000000001</v>
      </c>
    </row>
    <row r="26" spans="1:3" x14ac:dyDescent="0.25">
      <c r="A26" s="103">
        <v>1994</v>
      </c>
      <c r="B26" s="105">
        <v>0.42399999999999999</v>
      </c>
      <c r="C26" s="105">
        <v>0.14099999999999999</v>
      </c>
    </row>
    <row r="27" spans="1:3" x14ac:dyDescent="0.25">
      <c r="A27" s="103">
        <v>1995</v>
      </c>
      <c r="B27" s="105">
        <v>0.432</v>
      </c>
      <c r="C27" s="105">
        <v>0.14499999999999999</v>
      </c>
    </row>
    <row r="28" spans="1:3" x14ac:dyDescent="0.25">
      <c r="A28" s="103">
        <v>1996</v>
      </c>
      <c r="B28" s="105">
        <v>0.42</v>
      </c>
      <c r="C28" s="105">
        <v>0.129</v>
      </c>
    </row>
    <row r="29" spans="1:3" x14ac:dyDescent="0.25">
      <c r="A29" s="103">
        <v>1997</v>
      </c>
      <c r="B29" s="105">
        <v>0.45</v>
      </c>
      <c r="C29" s="105">
        <v>0.13500000000000001</v>
      </c>
    </row>
    <row r="30" spans="1:3" x14ac:dyDescent="0.25">
      <c r="A30" s="103">
        <v>1998</v>
      </c>
      <c r="B30" s="105">
        <v>0.44900000000000001</v>
      </c>
      <c r="C30" s="105">
        <v>0.152</v>
      </c>
    </row>
    <row r="31" spans="1:3" x14ac:dyDescent="0.25">
      <c r="A31" s="103">
        <v>1999</v>
      </c>
      <c r="B31" s="105">
        <v>0.47399999999999998</v>
      </c>
      <c r="C31" s="105">
        <v>0.16300000000000001</v>
      </c>
    </row>
    <row r="32" spans="1:3" x14ac:dyDescent="0.25">
      <c r="A32" s="103">
        <v>2000</v>
      </c>
      <c r="B32" s="105">
        <v>0.496</v>
      </c>
      <c r="C32" s="105">
        <v>0.17799999999999999</v>
      </c>
    </row>
    <row r="33" spans="1:3" x14ac:dyDescent="0.25">
      <c r="A33" s="103">
        <v>2001</v>
      </c>
      <c r="B33" s="105">
        <v>0.51200000000000001</v>
      </c>
      <c r="C33" s="105">
        <v>0.17499999999999999</v>
      </c>
    </row>
    <row r="34" spans="1:3" x14ac:dyDescent="0.25">
      <c r="A34" s="103">
        <v>2002</v>
      </c>
      <c r="B34" s="105">
        <v>0.54700000000000004</v>
      </c>
      <c r="C34" s="105">
        <v>0.17800000000000002</v>
      </c>
    </row>
    <row r="35" spans="1:3" x14ac:dyDescent="0.25">
      <c r="A35" s="103">
        <v>2003</v>
      </c>
      <c r="B35" s="105">
        <v>0.56700000000000006</v>
      </c>
      <c r="C35" s="105">
        <v>0.17899999999999999</v>
      </c>
    </row>
    <row r="36" spans="1:3" x14ac:dyDescent="0.25">
      <c r="A36" s="103">
        <v>2004</v>
      </c>
      <c r="B36" s="105">
        <v>0.58700000000000008</v>
      </c>
      <c r="C36" s="105">
        <v>0.17800000000000002</v>
      </c>
    </row>
    <row r="37" spans="1:3" x14ac:dyDescent="0.25">
      <c r="A37" s="103">
        <v>2005</v>
      </c>
      <c r="B37" s="105">
        <v>0.59</v>
      </c>
      <c r="C37" s="105">
        <v>0.20499999999999999</v>
      </c>
    </row>
    <row r="38" spans="1:3" x14ac:dyDescent="0.25">
      <c r="A38" s="103">
        <v>2006</v>
      </c>
      <c r="B38" s="105">
        <v>0.67980427240405983</v>
      </c>
      <c r="C38" s="105">
        <v>0.18144399809827796</v>
      </c>
    </row>
    <row r="39" spans="1:3" x14ac:dyDescent="0.25">
      <c r="A39" s="103">
        <v>2007</v>
      </c>
      <c r="B39" s="105">
        <v>0.69826817613908776</v>
      </c>
      <c r="C39" s="105">
        <v>0.17570764701023309</v>
      </c>
    </row>
    <row r="40" spans="1:3" x14ac:dyDescent="0.25">
      <c r="A40" s="103">
        <v>2008</v>
      </c>
      <c r="B40" s="105">
        <v>0.71599999999999997</v>
      </c>
      <c r="C40" s="105">
        <v>0.16800000000000001</v>
      </c>
    </row>
    <row r="41" spans="1:3" x14ac:dyDescent="0.25">
      <c r="A41" s="103">
        <v>2009</v>
      </c>
      <c r="B41" s="105">
        <v>0.73355125055066539</v>
      </c>
      <c r="C41" s="105">
        <v>0.15810349328224224</v>
      </c>
    </row>
    <row r="42" spans="1:3" x14ac:dyDescent="0.25">
      <c r="A42" s="103">
        <v>2010</v>
      </c>
      <c r="B42" s="105">
        <v>0.75700000000000001</v>
      </c>
      <c r="C42" s="105">
        <v>0.14399999999999999</v>
      </c>
    </row>
    <row r="43" spans="1:3" x14ac:dyDescent="0.25">
      <c r="A43" s="103">
        <v>2011</v>
      </c>
      <c r="B43" s="105">
        <v>0.83</v>
      </c>
      <c r="C43" s="105">
        <v>0.14000000000000001</v>
      </c>
    </row>
    <row r="44" spans="1:3" x14ac:dyDescent="0.25">
      <c r="A44" s="103">
        <v>2012</v>
      </c>
      <c r="B44" s="105">
        <v>0.87</v>
      </c>
      <c r="C44" s="105">
        <v>0.13</v>
      </c>
    </row>
    <row r="45" spans="1:3" x14ac:dyDescent="0.25">
      <c r="A45" s="103">
        <v>2013</v>
      </c>
      <c r="B45" s="105">
        <v>0.89</v>
      </c>
      <c r="C45" s="105">
        <v>0.12</v>
      </c>
    </row>
    <row r="46" spans="1:3" x14ac:dyDescent="0.25">
      <c r="A46" s="339">
        <v>2014</v>
      </c>
      <c r="B46" s="342">
        <v>0.92</v>
      </c>
      <c r="C46" s="342">
        <v>0.12</v>
      </c>
    </row>
    <row r="47" spans="1:3" s="343" customFormat="1" x14ac:dyDescent="0.25">
      <c r="A47" s="337"/>
      <c r="B47" s="340"/>
      <c r="C47" s="340"/>
    </row>
    <row r="49" spans="1:5" x14ac:dyDescent="0.25">
      <c r="A49" s="59" t="s">
        <v>742</v>
      </c>
      <c r="B49" s="56"/>
      <c r="C49" s="56"/>
      <c r="D49" s="56"/>
      <c r="E49" s="56"/>
    </row>
    <row r="50" spans="1:5" x14ac:dyDescent="0.25">
      <c r="A50" s="56"/>
      <c r="B50" s="56"/>
      <c r="C50" s="56"/>
      <c r="D50" s="56"/>
      <c r="E50" s="56"/>
    </row>
    <row r="51" spans="1:5" x14ac:dyDescent="0.25">
      <c r="A51" s="56" t="s">
        <v>832</v>
      </c>
      <c r="B51" s="56"/>
      <c r="C51" s="56"/>
      <c r="D51" s="56"/>
      <c r="E51" s="56"/>
    </row>
    <row r="52" spans="1:5" x14ac:dyDescent="0.25">
      <c r="A52" s="56" t="s">
        <v>953</v>
      </c>
      <c r="B52" s="56"/>
      <c r="C52" s="56"/>
      <c r="D52" s="56"/>
      <c r="E52" s="56"/>
    </row>
    <row r="53" spans="1:5" x14ac:dyDescent="0.25">
      <c r="A53" s="56"/>
      <c r="B53" s="56"/>
      <c r="C53" s="56"/>
      <c r="D53" s="56"/>
      <c r="E53" s="56"/>
    </row>
  </sheetData>
  <mergeCells count="1">
    <mergeCell ref="A6:C7"/>
  </mergeCells>
  <hyperlinks>
    <hyperlink ref="A3" location="TableOfContents!A1" display="Back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3" sqref="A3"/>
    </sheetView>
  </sheetViews>
  <sheetFormatPr defaultColWidth="8.85546875" defaultRowHeight="15" x14ac:dyDescent="0.25"/>
  <cols>
    <col min="2" max="2" width="12.7109375" customWidth="1"/>
    <col min="3" max="3" width="14.7109375" customWidth="1"/>
  </cols>
  <sheetData>
    <row r="1" spans="1:3" s="56" customFormat="1" ht="15.75" x14ac:dyDescent="0.25">
      <c r="A1" s="2" t="s">
        <v>958</v>
      </c>
    </row>
    <row r="2" spans="1:3" s="56" customFormat="1" x14ac:dyDescent="0.25"/>
    <row r="3" spans="1:3" s="56" customFormat="1" ht="18.75" x14ac:dyDescent="0.3">
      <c r="A3" s="27" t="s">
        <v>141</v>
      </c>
      <c r="B3" s="28" t="s">
        <v>142</v>
      </c>
    </row>
    <row r="4" spans="1:3" s="56" customFormat="1" x14ac:dyDescent="0.25"/>
    <row r="5" spans="1:3" s="56" customFormat="1" x14ac:dyDescent="0.25"/>
    <row r="6" spans="1:3" ht="15.75" customHeight="1" x14ac:dyDescent="0.25">
      <c r="A6" s="390" t="s">
        <v>958</v>
      </c>
      <c r="B6" s="390"/>
      <c r="C6" s="390"/>
    </row>
    <row r="7" spans="1:3" x14ac:dyDescent="0.25">
      <c r="A7" s="390"/>
      <c r="B7" s="390"/>
      <c r="C7" s="390"/>
    </row>
    <row r="8" spans="1:3" ht="30" x14ac:dyDescent="0.25">
      <c r="A8" s="300" t="s">
        <v>29</v>
      </c>
      <c r="B8" s="301" t="s">
        <v>462</v>
      </c>
      <c r="C8" s="301" t="s">
        <v>463</v>
      </c>
    </row>
    <row r="9" spans="1:3" x14ac:dyDescent="0.25">
      <c r="A9" s="82">
        <v>1977</v>
      </c>
      <c r="B9" s="113">
        <v>0.36799999999999999</v>
      </c>
      <c r="C9" s="113">
        <v>0.104</v>
      </c>
    </row>
    <row r="10" spans="1:3" x14ac:dyDescent="0.25">
      <c r="A10" s="82">
        <v>1978</v>
      </c>
      <c r="B10" s="113">
        <v>0.39900000000000002</v>
      </c>
      <c r="C10" s="113">
        <v>0.12</v>
      </c>
    </row>
    <row r="11" spans="1:3" x14ac:dyDescent="0.25">
      <c r="A11" s="82">
        <v>1979</v>
      </c>
      <c r="B11" s="113">
        <v>0.42499999999999999</v>
      </c>
      <c r="C11" s="113">
        <v>0.13400000000000001</v>
      </c>
    </row>
    <row r="12" spans="1:3" x14ac:dyDescent="0.25">
      <c r="A12" s="82">
        <v>1980</v>
      </c>
      <c r="B12" s="113">
        <v>0.48</v>
      </c>
      <c r="C12" s="113">
        <v>0.153</v>
      </c>
    </row>
    <row r="13" spans="1:3" x14ac:dyDescent="0.25">
      <c r="A13" s="82">
        <v>1981</v>
      </c>
      <c r="B13" s="113">
        <v>0.55000000000000004</v>
      </c>
      <c r="C13" s="113">
        <v>0.17699999999999999</v>
      </c>
    </row>
    <row r="14" spans="1:3" x14ac:dyDescent="0.25">
      <c r="A14" s="82">
        <v>1982</v>
      </c>
      <c r="B14" s="113">
        <v>0.58799999999999997</v>
      </c>
      <c r="C14" s="113">
        <v>0.14399999999999999</v>
      </c>
    </row>
    <row r="15" spans="1:3" x14ac:dyDescent="0.25">
      <c r="A15" s="82">
        <v>1983</v>
      </c>
      <c r="B15" s="113">
        <v>0.64200000000000002</v>
      </c>
      <c r="C15" s="113">
        <v>0.155</v>
      </c>
    </row>
    <row r="16" spans="1:3" x14ac:dyDescent="0.25">
      <c r="A16" s="82">
        <v>1984</v>
      </c>
      <c r="B16" s="113">
        <v>0.64500000000000002</v>
      </c>
      <c r="C16" s="113">
        <v>0.16300000000000001</v>
      </c>
    </row>
    <row r="17" spans="1:3" x14ac:dyDescent="0.25">
      <c r="A17" s="82">
        <v>1985</v>
      </c>
      <c r="B17" s="113">
        <v>0.63800000000000001</v>
      </c>
      <c r="C17" s="113">
        <v>0.18</v>
      </c>
    </row>
    <row r="18" spans="1:3" x14ac:dyDescent="0.25">
      <c r="A18" s="82">
        <v>1986</v>
      </c>
      <c r="B18" s="113">
        <v>0.65200000000000002</v>
      </c>
      <c r="C18" s="113">
        <v>0.17599999999999999</v>
      </c>
    </row>
    <row r="19" spans="1:3" x14ac:dyDescent="0.25">
      <c r="A19" s="82">
        <v>1987</v>
      </c>
      <c r="B19" s="223">
        <v>0.65800000000000003</v>
      </c>
      <c r="C19" s="223">
        <v>0.189</v>
      </c>
    </row>
    <row r="20" spans="1:3" x14ac:dyDescent="0.25">
      <c r="A20" s="82">
        <v>1988</v>
      </c>
      <c r="B20" s="223">
        <v>0.65500000000000003</v>
      </c>
      <c r="C20" s="223">
        <v>0.189</v>
      </c>
    </row>
    <row r="21" spans="1:3" x14ac:dyDescent="0.25">
      <c r="A21" s="82">
        <v>1989</v>
      </c>
      <c r="B21" s="223">
        <v>0.66</v>
      </c>
      <c r="C21" s="223">
        <v>0.20699999999999999</v>
      </c>
    </row>
    <row r="22" spans="1:3" x14ac:dyDescent="0.25">
      <c r="A22" s="82">
        <v>1990</v>
      </c>
      <c r="B22" s="223">
        <v>0.67100000000000004</v>
      </c>
      <c r="C22" s="223">
        <v>0.19600000000000001</v>
      </c>
    </row>
    <row r="23" spans="1:3" x14ac:dyDescent="0.25">
      <c r="A23" s="82">
        <v>1991</v>
      </c>
      <c r="B23" s="223">
        <v>0.67500000000000004</v>
      </c>
      <c r="C23" s="223">
        <v>0.191</v>
      </c>
    </row>
    <row r="24" spans="1:3" x14ac:dyDescent="0.25">
      <c r="A24" s="82">
        <v>1992</v>
      </c>
      <c r="B24" s="223">
        <v>0.69199999999999995</v>
      </c>
      <c r="C24" s="223">
        <v>0.193</v>
      </c>
    </row>
    <row r="25" spans="1:3" x14ac:dyDescent="0.25">
      <c r="A25" s="82">
        <v>1993</v>
      </c>
      <c r="B25" s="223">
        <v>0.69799999999999995</v>
      </c>
      <c r="C25" s="223">
        <v>0.184</v>
      </c>
    </row>
    <row r="26" spans="1:3" x14ac:dyDescent="0.25">
      <c r="A26" s="82">
        <v>1994</v>
      </c>
      <c r="B26" s="223">
        <v>0.71099999999999997</v>
      </c>
      <c r="C26" s="223">
        <v>0.18099999999999999</v>
      </c>
    </row>
    <row r="27" spans="1:3" x14ac:dyDescent="0.25">
      <c r="A27" s="82">
        <v>1995</v>
      </c>
      <c r="B27" s="223">
        <v>0.71</v>
      </c>
      <c r="C27" s="223">
        <v>0.18099999999999999</v>
      </c>
    </row>
    <row r="28" spans="1:3" x14ac:dyDescent="0.25">
      <c r="A28" s="82">
        <v>1996</v>
      </c>
      <c r="B28" s="223">
        <v>0.71399999999999997</v>
      </c>
      <c r="C28" s="223">
        <v>0.17</v>
      </c>
    </row>
    <row r="29" spans="1:3" x14ac:dyDescent="0.25">
      <c r="A29" s="82">
        <v>1997</v>
      </c>
      <c r="B29" s="223">
        <v>0.71499999999999997</v>
      </c>
      <c r="C29" s="223">
        <v>0.16900000000000001</v>
      </c>
    </row>
    <row r="30" spans="1:3" x14ac:dyDescent="0.25">
      <c r="A30" s="82">
        <v>1998</v>
      </c>
      <c r="B30" s="223">
        <v>0.69099999999999995</v>
      </c>
      <c r="C30" s="223">
        <v>0.16600000000000001</v>
      </c>
    </row>
    <row r="31" spans="1:3" x14ac:dyDescent="0.25">
      <c r="A31" s="82">
        <v>1999</v>
      </c>
      <c r="B31" s="223">
        <v>0.67800000000000005</v>
      </c>
      <c r="C31" s="223">
        <v>0.16600000000000001</v>
      </c>
    </row>
    <row r="32" spans="1:3" x14ac:dyDescent="0.25">
      <c r="A32" s="82">
        <v>2000</v>
      </c>
      <c r="B32" s="223">
        <v>0.69499999999999995</v>
      </c>
      <c r="C32" s="223">
        <v>0.16400000000000001</v>
      </c>
    </row>
    <row r="33" spans="1:3" x14ac:dyDescent="0.25">
      <c r="A33" s="82">
        <v>2001</v>
      </c>
      <c r="B33" s="223">
        <v>0.70199999999999996</v>
      </c>
      <c r="C33" s="223">
        <v>0.16200000000000001</v>
      </c>
    </row>
    <row r="34" spans="1:3" x14ac:dyDescent="0.25">
      <c r="A34" s="82">
        <v>2002</v>
      </c>
      <c r="B34" s="223">
        <v>0.71499999999999997</v>
      </c>
      <c r="C34" s="223">
        <v>0.157</v>
      </c>
    </row>
    <row r="35" spans="1:3" x14ac:dyDescent="0.25">
      <c r="A35" s="82">
        <v>2003</v>
      </c>
      <c r="B35" s="223">
        <v>0.72</v>
      </c>
      <c r="C35" s="223">
        <v>0.152</v>
      </c>
    </row>
    <row r="36" spans="1:3" x14ac:dyDescent="0.25">
      <c r="A36" s="82">
        <v>2004</v>
      </c>
      <c r="B36" s="223">
        <v>0.72599999999999998</v>
      </c>
      <c r="C36" s="223">
        <v>0.13800000000000001</v>
      </c>
    </row>
    <row r="37" spans="1:3" x14ac:dyDescent="0.25">
      <c r="A37" s="82">
        <v>2005</v>
      </c>
      <c r="B37" s="223">
        <v>0.755</v>
      </c>
      <c r="C37" s="223">
        <v>0.11699999999999999</v>
      </c>
    </row>
    <row r="38" spans="1:3" x14ac:dyDescent="0.25">
      <c r="A38" s="82">
        <v>2006</v>
      </c>
      <c r="B38" s="223">
        <v>0.80885625108119785</v>
      </c>
      <c r="C38" s="223">
        <v>8.5520665488409309E-2</v>
      </c>
    </row>
    <row r="39" spans="1:3" x14ac:dyDescent="0.25">
      <c r="A39" s="82">
        <v>2007</v>
      </c>
      <c r="B39" s="223">
        <v>0.81307061273910652</v>
      </c>
      <c r="C39" s="223">
        <v>8.5682195132622804E-2</v>
      </c>
    </row>
    <row r="40" spans="1:3" x14ac:dyDescent="0.25">
      <c r="A40" s="82">
        <v>2008</v>
      </c>
      <c r="B40" s="223">
        <v>0.78</v>
      </c>
      <c r="C40" s="223">
        <v>9.2999999999999999E-2</v>
      </c>
    </row>
    <row r="41" spans="1:3" x14ac:dyDescent="0.25">
      <c r="A41" s="82">
        <v>2009</v>
      </c>
      <c r="B41" s="223">
        <v>0.74492193615398028</v>
      </c>
      <c r="C41" s="223">
        <v>0.10586601221337627</v>
      </c>
    </row>
    <row r="42" spans="1:3" x14ac:dyDescent="0.25">
      <c r="A42" s="82">
        <v>2010</v>
      </c>
      <c r="B42" s="223">
        <v>0.746</v>
      </c>
      <c r="C42" s="223">
        <v>0.193</v>
      </c>
    </row>
    <row r="43" spans="1:3" x14ac:dyDescent="0.25">
      <c r="A43" s="82">
        <v>2011</v>
      </c>
      <c r="B43" s="223">
        <v>0.75</v>
      </c>
      <c r="C43" s="105">
        <v>0.1</v>
      </c>
    </row>
    <row r="44" spans="1:3" x14ac:dyDescent="0.25">
      <c r="A44" s="82">
        <v>2012</v>
      </c>
      <c r="B44" s="223">
        <v>0.75</v>
      </c>
      <c r="C44" s="105">
        <v>0.11</v>
      </c>
    </row>
    <row r="45" spans="1:3" x14ac:dyDescent="0.25">
      <c r="A45" s="103">
        <v>2013</v>
      </c>
      <c r="B45" s="105">
        <v>0.75</v>
      </c>
      <c r="C45" s="105">
        <v>0.11</v>
      </c>
    </row>
    <row r="46" spans="1:3" x14ac:dyDescent="0.25">
      <c r="A46" s="82">
        <v>2014</v>
      </c>
      <c r="B46" s="105">
        <v>0.71</v>
      </c>
      <c r="C46" s="105">
        <v>0.12</v>
      </c>
    </row>
    <row r="47" spans="1:3" s="343" customFormat="1" x14ac:dyDescent="0.25">
      <c r="A47" s="344"/>
      <c r="B47" s="345"/>
      <c r="C47" s="345"/>
    </row>
    <row r="49" spans="1:4" x14ac:dyDescent="0.25">
      <c r="A49" s="59" t="s">
        <v>742</v>
      </c>
      <c r="B49" s="56"/>
      <c r="C49" s="56"/>
      <c r="D49" s="56"/>
    </row>
    <row r="50" spans="1:4" x14ac:dyDescent="0.25">
      <c r="A50" s="56"/>
      <c r="B50" s="56"/>
      <c r="C50" s="56"/>
      <c r="D50" s="56"/>
    </row>
    <row r="51" spans="1:4" x14ac:dyDescent="0.25">
      <c r="A51" s="56" t="s">
        <v>832</v>
      </c>
      <c r="B51" s="56"/>
      <c r="C51" s="56"/>
      <c r="D51" s="56"/>
    </row>
    <row r="52" spans="1:4" x14ac:dyDescent="0.25">
      <c r="A52" s="56" t="s">
        <v>953</v>
      </c>
      <c r="B52" s="56"/>
      <c r="C52" s="56"/>
      <c r="D52" s="56"/>
    </row>
    <row r="53" spans="1:4" x14ac:dyDescent="0.25">
      <c r="A53" s="56"/>
      <c r="B53" s="56"/>
      <c r="C53" s="56"/>
      <c r="D53" s="56"/>
    </row>
    <row r="54" spans="1:4" x14ac:dyDescent="0.25">
      <c r="A54" s="30" t="s">
        <v>833</v>
      </c>
      <c r="B54" s="56"/>
      <c r="C54" s="56"/>
      <c r="D54" s="56"/>
    </row>
  </sheetData>
  <mergeCells count="1">
    <mergeCell ref="A6:C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defaultColWidth="8.85546875" defaultRowHeight="15" x14ac:dyDescent="0.25"/>
  <cols>
    <col min="1" max="1" width="7" style="56" customWidth="1"/>
    <col min="2" max="2" width="42.7109375" bestFit="1" customWidth="1"/>
    <col min="3" max="3" width="14.85546875" bestFit="1" customWidth="1"/>
  </cols>
  <sheetData>
    <row r="1" spans="1:3" s="56" customFormat="1" ht="15.75" x14ac:dyDescent="0.25">
      <c r="A1" s="2" t="s">
        <v>962</v>
      </c>
    </row>
    <row r="2" spans="1:3" s="56" customFormat="1" x14ac:dyDescent="0.25"/>
    <row r="3" spans="1:3" s="56" customFormat="1" ht="18.75" x14ac:dyDescent="0.3">
      <c r="A3" s="27" t="s">
        <v>141</v>
      </c>
      <c r="B3" s="28" t="s">
        <v>142</v>
      </c>
    </row>
    <row r="4" spans="1:3" s="56" customFormat="1" x14ac:dyDescent="0.25"/>
    <row r="5" spans="1:3" s="56" customFormat="1" x14ac:dyDescent="0.25"/>
    <row r="6" spans="1:3" x14ac:dyDescent="0.25">
      <c r="B6" s="390" t="s">
        <v>962</v>
      </c>
      <c r="C6" s="390"/>
    </row>
    <row r="7" spans="1:3" x14ac:dyDescent="0.25">
      <c r="B7" s="390"/>
      <c r="C7" s="390"/>
    </row>
    <row r="8" spans="1:3" x14ac:dyDescent="0.25">
      <c r="B8" s="103"/>
      <c r="C8" s="134" t="s">
        <v>961</v>
      </c>
    </row>
    <row r="9" spans="1:3" x14ac:dyDescent="0.25">
      <c r="B9" s="102" t="s">
        <v>524</v>
      </c>
      <c r="C9" s="341">
        <v>162280</v>
      </c>
    </row>
    <row r="10" spans="1:3" x14ac:dyDescent="0.25">
      <c r="B10" s="102" t="s">
        <v>525</v>
      </c>
      <c r="C10" s="339">
        <v>18761</v>
      </c>
    </row>
    <row r="11" spans="1:3" x14ac:dyDescent="0.25">
      <c r="B11" s="102" t="s">
        <v>526</v>
      </c>
      <c r="C11" s="341">
        <v>8263</v>
      </c>
    </row>
    <row r="12" spans="1:3" x14ac:dyDescent="0.25">
      <c r="B12" s="102" t="s">
        <v>527</v>
      </c>
      <c r="C12" s="341">
        <v>1481</v>
      </c>
    </row>
    <row r="15" spans="1:3" x14ac:dyDescent="0.25">
      <c r="A15" s="59" t="s">
        <v>742</v>
      </c>
      <c r="B15" s="56"/>
      <c r="C15" s="56"/>
    </row>
    <row r="16" spans="1:3" x14ac:dyDescent="0.25">
      <c r="B16" s="56"/>
      <c r="C16" s="56"/>
    </row>
    <row r="17" spans="1:3" x14ac:dyDescent="0.25">
      <c r="B17" s="56"/>
      <c r="C17" s="56"/>
    </row>
    <row r="18" spans="1:3" x14ac:dyDescent="0.25">
      <c r="A18" s="56" t="s">
        <v>963</v>
      </c>
      <c r="B18" s="56"/>
      <c r="C18" s="56"/>
    </row>
    <row r="19" spans="1:3" x14ac:dyDescent="0.25">
      <c r="B19" s="56"/>
      <c r="C19" s="56"/>
    </row>
  </sheetData>
  <mergeCells count="1">
    <mergeCell ref="B6:C7"/>
  </mergeCells>
  <hyperlinks>
    <hyperlink ref="A3" location="TableOfContents!A1" display="Back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3" sqref="A3"/>
    </sheetView>
  </sheetViews>
  <sheetFormatPr defaultColWidth="8.85546875" defaultRowHeight="15" x14ac:dyDescent="0.25"/>
  <cols>
    <col min="3" max="3" width="10.7109375" customWidth="1"/>
    <col min="4" max="4" width="11" customWidth="1"/>
    <col min="5" max="5" width="10.140625" customWidth="1"/>
    <col min="6" max="6" width="12.85546875" style="347" customWidth="1"/>
    <col min="8" max="8" width="12.85546875" customWidth="1"/>
  </cols>
  <sheetData>
    <row r="1" spans="1:8" s="56" customFormat="1" ht="15.75" x14ac:dyDescent="0.25">
      <c r="A1" s="2" t="s">
        <v>965</v>
      </c>
      <c r="F1" s="347"/>
    </row>
    <row r="2" spans="1:8" s="56" customFormat="1" x14ac:dyDescent="0.25">
      <c r="F2" s="347"/>
    </row>
    <row r="3" spans="1:8" s="56" customFormat="1" ht="18.75" x14ac:dyDescent="0.3">
      <c r="A3" s="27" t="s">
        <v>141</v>
      </c>
      <c r="B3" s="28" t="s">
        <v>142</v>
      </c>
      <c r="F3" s="347"/>
    </row>
    <row r="4" spans="1:8" s="56" customFormat="1" x14ac:dyDescent="0.25">
      <c r="F4" s="347"/>
    </row>
    <row r="5" spans="1:8" s="56" customFormat="1" x14ac:dyDescent="0.25">
      <c r="F5" s="347"/>
    </row>
    <row r="6" spans="1:8" ht="15.75" customHeight="1" x14ac:dyDescent="0.25">
      <c r="A6" s="390" t="s">
        <v>965</v>
      </c>
      <c r="B6" s="390"/>
      <c r="C6" s="390"/>
      <c r="D6" s="390"/>
      <c r="E6" s="390"/>
      <c r="F6" s="390"/>
      <c r="G6" s="390"/>
      <c r="H6" s="390"/>
    </row>
    <row r="7" spans="1:8" x14ac:dyDescent="0.25">
      <c r="A7" s="390"/>
      <c r="B7" s="390"/>
      <c r="C7" s="390"/>
      <c r="D7" s="390"/>
      <c r="E7" s="390"/>
      <c r="F7" s="390"/>
      <c r="G7" s="390"/>
      <c r="H7" s="390"/>
    </row>
    <row r="8" spans="1:8" ht="30" x14ac:dyDescent="0.25">
      <c r="A8" s="242" t="s">
        <v>29</v>
      </c>
      <c r="B8" s="242" t="s">
        <v>464</v>
      </c>
      <c r="C8" s="242" t="s">
        <v>465</v>
      </c>
      <c r="D8" s="242" t="s">
        <v>466</v>
      </c>
      <c r="E8" s="242" t="s">
        <v>467</v>
      </c>
      <c r="F8" s="352" t="s">
        <v>982</v>
      </c>
      <c r="G8" s="242" t="s">
        <v>180</v>
      </c>
      <c r="H8" s="243" t="s">
        <v>468</v>
      </c>
    </row>
    <row r="9" spans="1:8" x14ac:dyDescent="0.25">
      <c r="A9" s="82">
        <v>1975</v>
      </c>
      <c r="B9" s="79">
        <v>11990</v>
      </c>
      <c r="C9" s="79">
        <v>644</v>
      </c>
      <c r="D9" s="79">
        <v>393</v>
      </c>
      <c r="E9" s="79">
        <v>1362</v>
      </c>
      <c r="F9" s="353" t="s">
        <v>983</v>
      </c>
      <c r="G9" s="79">
        <v>14389</v>
      </c>
      <c r="H9" s="113">
        <v>4.4756411147404265E-2</v>
      </c>
    </row>
    <row r="10" spans="1:8" x14ac:dyDescent="0.25">
      <c r="A10" s="82">
        <v>1980</v>
      </c>
      <c r="B10" s="79">
        <v>39931</v>
      </c>
      <c r="C10" s="79">
        <v>3706</v>
      </c>
      <c r="D10" s="79">
        <v>1226</v>
      </c>
      <c r="E10" s="79">
        <v>2232</v>
      </c>
      <c r="F10" s="353" t="s">
        <v>983</v>
      </c>
      <c r="G10" s="79">
        <v>47095</v>
      </c>
      <c r="H10" s="113">
        <v>7.869200552075592E-2</v>
      </c>
    </row>
    <row r="11" spans="1:8" x14ac:dyDescent="0.25">
      <c r="A11" s="82">
        <v>1985</v>
      </c>
      <c r="B11" s="79">
        <v>51584</v>
      </c>
      <c r="C11" s="79">
        <v>5559</v>
      </c>
      <c r="D11" s="79">
        <v>7572</v>
      </c>
      <c r="E11" s="79">
        <v>2824</v>
      </c>
      <c r="F11" s="353" t="s">
        <v>983</v>
      </c>
      <c r="G11" s="79">
        <v>67539</v>
      </c>
      <c r="H11" s="113">
        <v>8.2307999822324882E-2</v>
      </c>
    </row>
    <row r="12" spans="1:8" x14ac:dyDescent="0.25">
      <c r="A12" s="82">
        <v>1990</v>
      </c>
      <c r="B12" s="79">
        <v>20154</v>
      </c>
      <c r="C12" s="79">
        <v>15421</v>
      </c>
      <c r="D12" s="79">
        <v>1490</v>
      </c>
      <c r="E12" s="79">
        <v>1926</v>
      </c>
      <c r="F12" s="353" t="s">
        <v>983</v>
      </c>
      <c r="G12" s="79">
        <v>38991</v>
      </c>
      <c r="H12" s="113">
        <v>0.39550152599317789</v>
      </c>
    </row>
    <row r="13" spans="1:8" x14ac:dyDescent="0.25">
      <c r="A13" s="82">
        <v>1995</v>
      </c>
      <c r="B13" s="79">
        <v>35989</v>
      </c>
      <c r="C13" s="79">
        <v>11858</v>
      </c>
      <c r="D13" s="79">
        <v>1778</v>
      </c>
      <c r="E13" s="79">
        <v>1708</v>
      </c>
      <c r="F13" s="351" t="s">
        <v>983</v>
      </c>
      <c r="G13" s="79">
        <v>51333</v>
      </c>
      <c r="H13" s="113">
        <v>0.23100150000974032</v>
      </c>
    </row>
    <row r="14" spans="1:8" x14ac:dyDescent="0.25">
      <c r="A14" s="82">
        <v>1996</v>
      </c>
      <c r="B14" s="79">
        <v>44136</v>
      </c>
      <c r="C14" s="79">
        <v>9937</v>
      </c>
      <c r="D14" s="79">
        <v>1757</v>
      </c>
      <c r="E14" s="79">
        <v>1329</v>
      </c>
      <c r="F14" s="354">
        <v>351</v>
      </c>
      <c r="G14" s="79">
        <v>57159</v>
      </c>
      <c r="H14" s="113">
        <v>0.17384838783043791</v>
      </c>
    </row>
    <row r="15" spans="1:8" x14ac:dyDescent="0.25">
      <c r="A15" s="82">
        <v>1998</v>
      </c>
      <c r="B15" s="79">
        <v>78991</v>
      </c>
      <c r="C15" s="79">
        <v>17768</v>
      </c>
      <c r="D15" s="79">
        <v>2901</v>
      </c>
      <c r="E15" s="79">
        <v>1864</v>
      </c>
      <c r="F15" s="354">
        <v>353</v>
      </c>
      <c r="G15" s="79">
        <v>101524</v>
      </c>
      <c r="H15" s="113">
        <v>0.17501280485402465</v>
      </c>
    </row>
    <row r="16" spans="1:8" x14ac:dyDescent="0.25">
      <c r="A16" s="82">
        <v>1999</v>
      </c>
      <c r="B16" s="79">
        <v>66100</v>
      </c>
      <c r="C16" s="79">
        <v>20135</v>
      </c>
      <c r="D16" s="79">
        <v>2794</v>
      </c>
      <c r="E16" s="79">
        <v>1824</v>
      </c>
      <c r="F16" s="354">
        <v>320</v>
      </c>
      <c r="G16" s="79">
        <v>90853</v>
      </c>
      <c r="H16" s="113">
        <v>0.22162174061395881</v>
      </c>
    </row>
    <row r="17" spans="1:8" x14ac:dyDescent="0.25">
      <c r="A17" s="82">
        <v>2000</v>
      </c>
      <c r="B17" s="79">
        <v>93746</v>
      </c>
      <c r="C17" s="79">
        <v>26012</v>
      </c>
      <c r="D17" s="79">
        <v>3257</v>
      </c>
      <c r="E17" s="79">
        <v>1923</v>
      </c>
      <c r="F17" s="354">
        <v>297</v>
      </c>
      <c r="G17" s="79">
        <v>124938</v>
      </c>
      <c r="H17" s="113">
        <v>0.20819926683635084</v>
      </c>
    </row>
    <row r="18" spans="1:8" x14ac:dyDescent="0.25">
      <c r="A18" s="82">
        <v>2001</v>
      </c>
      <c r="B18" s="79">
        <v>80235</v>
      </c>
      <c r="C18" s="79">
        <v>25417</v>
      </c>
      <c r="D18" s="79">
        <v>2720</v>
      </c>
      <c r="E18" s="79">
        <v>2064</v>
      </c>
      <c r="F18" s="354">
        <v>230</v>
      </c>
      <c r="G18" s="79">
        <v>110436</v>
      </c>
      <c r="H18" s="113">
        <v>0.23015139990582781</v>
      </c>
    </row>
    <row r="19" spans="1:8" x14ac:dyDescent="0.25">
      <c r="A19" s="82">
        <v>2002</v>
      </c>
      <c r="B19" s="79">
        <v>81208</v>
      </c>
      <c r="C19" s="79">
        <v>27636</v>
      </c>
      <c r="D19" s="79">
        <v>3066</v>
      </c>
      <c r="E19" s="79">
        <v>2619</v>
      </c>
      <c r="F19" s="354">
        <v>938</v>
      </c>
      <c r="G19" s="79">
        <v>114529</v>
      </c>
      <c r="H19" s="113">
        <v>0.2413013297942006</v>
      </c>
    </row>
    <row r="20" spans="1:8" x14ac:dyDescent="0.25">
      <c r="A20" s="82">
        <v>2003</v>
      </c>
      <c r="B20" s="79">
        <v>71053</v>
      </c>
      <c r="C20" s="79">
        <v>24801</v>
      </c>
      <c r="D20" s="79">
        <v>2526</v>
      </c>
      <c r="E20" s="79">
        <v>2164</v>
      </c>
      <c r="F20" s="354">
        <v>206</v>
      </c>
      <c r="G20" s="79">
        <v>100544</v>
      </c>
      <c r="H20" s="113">
        <v>0.24666812539783578</v>
      </c>
    </row>
    <row r="21" spans="1:8" x14ac:dyDescent="0.25">
      <c r="A21" s="82">
        <v>2004</v>
      </c>
      <c r="B21" s="79">
        <v>68216</v>
      </c>
      <c r="C21" s="79">
        <v>24811</v>
      </c>
      <c r="D21" s="79">
        <v>2362</v>
      </c>
      <c r="E21" s="79">
        <v>2072</v>
      </c>
      <c r="F21" s="354">
        <v>240</v>
      </c>
      <c r="G21" s="79">
        <v>97461</v>
      </c>
      <c r="H21" s="113">
        <v>0.25457362432152347</v>
      </c>
    </row>
    <row r="22" spans="1:8" x14ac:dyDescent="0.25">
      <c r="A22" s="82">
        <v>2005</v>
      </c>
      <c r="B22" s="79">
        <v>66596</v>
      </c>
      <c r="C22" s="79">
        <v>22739</v>
      </c>
      <c r="D22" s="79">
        <v>2357</v>
      </c>
      <c r="E22" s="79">
        <v>2173</v>
      </c>
      <c r="F22" s="354">
        <v>218</v>
      </c>
      <c r="G22" s="79">
        <v>93865</v>
      </c>
      <c r="H22" s="113">
        <v>0.242252170670644</v>
      </c>
    </row>
    <row r="23" spans="1:8" x14ac:dyDescent="0.25">
      <c r="A23" s="82">
        <v>2006</v>
      </c>
      <c r="B23" s="79">
        <v>66159</v>
      </c>
      <c r="C23" s="79">
        <v>23083</v>
      </c>
      <c r="D23" s="79">
        <v>2117</v>
      </c>
      <c r="E23" s="79">
        <v>2009</v>
      </c>
      <c r="F23" s="354">
        <v>170</v>
      </c>
      <c r="G23" s="79">
        <v>93368</v>
      </c>
      <c r="H23" s="113">
        <v>0.24722603033159113</v>
      </c>
    </row>
    <row r="24" spans="1:8" x14ac:dyDescent="0.25">
      <c r="A24" s="82">
        <v>2007</v>
      </c>
      <c r="B24" s="79">
        <v>59511</v>
      </c>
      <c r="C24" s="79">
        <v>23121</v>
      </c>
      <c r="D24" s="79">
        <v>2131</v>
      </c>
      <c r="E24" s="79">
        <v>2070</v>
      </c>
      <c r="F24" s="354">
        <v>296</v>
      </c>
      <c r="G24" s="79">
        <v>86833</v>
      </c>
      <c r="H24" s="113">
        <v>0.2662697361602156</v>
      </c>
    </row>
    <row r="25" spans="1:8" x14ac:dyDescent="0.25">
      <c r="A25" s="82">
        <v>2008</v>
      </c>
      <c r="B25" s="79">
        <v>59781</v>
      </c>
      <c r="C25" s="79">
        <v>18765</v>
      </c>
      <c r="D25" s="79">
        <v>2365</v>
      </c>
      <c r="E25" s="79">
        <v>2001</v>
      </c>
      <c r="F25" s="354">
        <v>495</v>
      </c>
      <c r="G25" s="79">
        <v>82912</v>
      </c>
      <c r="H25" s="113">
        <v>0.22632429563874951</v>
      </c>
    </row>
    <row r="26" spans="1:8" x14ac:dyDescent="0.25">
      <c r="A26" s="82">
        <v>2009</v>
      </c>
      <c r="B26" s="79">
        <v>63891</v>
      </c>
      <c r="C26" s="79">
        <v>19700</v>
      </c>
      <c r="D26" s="79">
        <v>2840</v>
      </c>
      <c r="E26" s="79">
        <v>2094</v>
      </c>
      <c r="F26" s="354">
        <v>541</v>
      </c>
      <c r="G26" s="79">
        <v>88525</v>
      </c>
      <c r="H26" s="113">
        <v>0.2225360067777464</v>
      </c>
    </row>
    <row r="27" spans="1:8" x14ac:dyDescent="0.25">
      <c r="A27" s="82">
        <v>2010</v>
      </c>
      <c r="B27" s="79">
        <v>73879</v>
      </c>
      <c r="C27" s="79">
        <v>22215</v>
      </c>
      <c r="D27" s="79">
        <v>2726</v>
      </c>
      <c r="E27" s="79">
        <v>2591</v>
      </c>
      <c r="F27" s="354">
        <v>651</v>
      </c>
      <c r="G27" s="79">
        <v>101411</v>
      </c>
      <c r="H27" s="113">
        <v>0.21905907643155081</v>
      </c>
    </row>
    <row r="28" spans="1:8" x14ac:dyDescent="0.25">
      <c r="A28" s="110">
        <v>2011</v>
      </c>
      <c r="B28" s="79">
        <v>92145</v>
      </c>
      <c r="C28" s="79">
        <v>26909</v>
      </c>
      <c r="D28" s="79">
        <v>3828</v>
      </c>
      <c r="E28" s="79">
        <v>3122</v>
      </c>
      <c r="F28" s="354">
        <v>988</v>
      </c>
      <c r="G28" s="79">
        <v>126004</v>
      </c>
      <c r="H28" s="113">
        <v>0.21355671248531793</v>
      </c>
    </row>
    <row r="29" spans="1:8" x14ac:dyDescent="0.25">
      <c r="A29" s="110">
        <v>2012</v>
      </c>
      <c r="B29" s="79">
        <v>124057</v>
      </c>
      <c r="C29" s="79">
        <v>30906</v>
      </c>
      <c r="D29" s="79">
        <v>6828</v>
      </c>
      <c r="E29" s="79">
        <v>3169</v>
      </c>
      <c r="F29" s="354">
        <v>1060</v>
      </c>
      <c r="G29" s="79">
        <v>164960</v>
      </c>
      <c r="H29" s="113">
        <v>0.18735451018428709</v>
      </c>
    </row>
    <row r="30" spans="1:8" x14ac:dyDescent="0.25">
      <c r="A30" s="110">
        <v>2013</v>
      </c>
      <c r="B30" s="79">
        <v>135483</v>
      </c>
      <c r="C30" s="79">
        <v>30154</v>
      </c>
      <c r="D30" s="79">
        <v>7310</v>
      </c>
      <c r="E30" s="79">
        <v>2557</v>
      </c>
      <c r="F30" s="354">
        <v>747</v>
      </c>
      <c r="G30" s="79">
        <v>175504</v>
      </c>
      <c r="H30" s="113">
        <v>0.17181374783480718</v>
      </c>
    </row>
    <row r="31" spans="1:8" x14ac:dyDescent="0.25">
      <c r="A31" s="346">
        <v>2014</v>
      </c>
      <c r="B31" s="341">
        <v>129918</v>
      </c>
      <c r="C31" s="341">
        <v>23263</v>
      </c>
      <c r="D31" s="341">
        <v>6195</v>
      </c>
      <c r="E31" s="341">
        <v>1985</v>
      </c>
      <c r="F31" s="341">
        <v>919</v>
      </c>
      <c r="G31" s="341">
        <v>162280</v>
      </c>
      <c r="H31" s="342">
        <v>0.14335099827458714</v>
      </c>
    </row>
    <row r="32" spans="1:8" s="347" customFormat="1" x14ac:dyDescent="0.25"/>
    <row r="34" spans="1:6" x14ac:dyDescent="0.25">
      <c r="A34" s="59" t="s">
        <v>742</v>
      </c>
      <c r="B34" s="56"/>
      <c r="C34" s="56"/>
      <c r="D34" s="56"/>
      <c r="E34" s="56"/>
    </row>
    <row r="35" spans="1:6" x14ac:dyDescent="0.25">
      <c r="A35" s="56"/>
      <c r="B35" s="56"/>
      <c r="C35" s="56"/>
      <c r="D35" s="56"/>
      <c r="E35" s="56"/>
    </row>
    <row r="36" spans="1:6" x14ac:dyDescent="0.25">
      <c r="A36" s="56" t="s">
        <v>889</v>
      </c>
      <c r="B36" s="56"/>
      <c r="C36" s="56"/>
      <c r="D36" s="56"/>
      <c r="E36" s="56"/>
    </row>
    <row r="37" spans="1:6" x14ac:dyDescent="0.25">
      <c r="A37" s="56" t="s">
        <v>966</v>
      </c>
      <c r="B37" s="56"/>
      <c r="C37" s="56"/>
      <c r="D37" s="56"/>
      <c r="E37" s="56"/>
    </row>
    <row r="38" spans="1:6" s="56" customFormat="1" x14ac:dyDescent="0.25">
      <c r="F38" s="347"/>
    </row>
    <row r="39" spans="1:6" x14ac:dyDescent="0.25">
      <c r="A39" s="57" t="s">
        <v>984</v>
      </c>
      <c r="B39" s="56"/>
      <c r="C39" s="56"/>
      <c r="D39" s="56"/>
      <c r="E39" s="56"/>
    </row>
    <row r="40" spans="1:6" x14ac:dyDescent="0.25">
      <c r="A40" s="56"/>
      <c r="B40" s="56"/>
      <c r="C40" s="56"/>
      <c r="D40" s="56"/>
      <c r="E40" s="56"/>
    </row>
  </sheetData>
  <mergeCells count="1">
    <mergeCell ref="A6:H7"/>
  </mergeCells>
  <hyperlinks>
    <hyperlink ref="A3" location="TableOfContents!A1" display="Back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2" workbookViewId="0"/>
  </sheetViews>
  <sheetFormatPr defaultColWidth="8.85546875" defaultRowHeight="15" x14ac:dyDescent="0.25"/>
  <cols>
    <col min="1" max="1" width="8" customWidth="1"/>
    <col min="2" max="2" width="11.140625" customWidth="1"/>
    <col min="3" max="3" width="11.42578125" customWidth="1"/>
    <col min="4" max="4" width="11.140625" customWidth="1"/>
  </cols>
  <sheetData>
    <row r="1" spans="1:4" s="56" customFormat="1" ht="15.75" x14ac:dyDescent="0.25">
      <c r="A1" s="2" t="s">
        <v>973</v>
      </c>
    </row>
    <row r="2" spans="1:4" s="56" customFormat="1" x14ac:dyDescent="0.25"/>
    <row r="3" spans="1:4" s="56" customFormat="1" ht="18.75" x14ac:dyDescent="0.3">
      <c r="A3" s="27" t="s">
        <v>141</v>
      </c>
      <c r="B3" s="28" t="s">
        <v>142</v>
      </c>
    </row>
    <row r="4" spans="1:4" s="56" customFormat="1" x14ac:dyDescent="0.25"/>
    <row r="5" spans="1:4" s="56" customFormat="1" x14ac:dyDescent="0.25"/>
    <row r="6" spans="1:4" ht="15.75" customHeight="1" x14ac:dyDescent="0.25">
      <c r="A6" s="390" t="s">
        <v>973</v>
      </c>
      <c r="B6" s="390"/>
      <c r="C6" s="390"/>
      <c r="D6" s="390"/>
    </row>
    <row r="7" spans="1:4" x14ac:dyDescent="0.25">
      <c r="A7" s="390"/>
      <c r="B7" s="390"/>
      <c r="C7" s="390"/>
      <c r="D7" s="390"/>
    </row>
    <row r="8" spans="1:4" ht="60" x14ac:dyDescent="0.25">
      <c r="A8" s="302" t="s">
        <v>29</v>
      </c>
      <c r="B8" s="303" t="s">
        <v>469</v>
      </c>
      <c r="C8" s="303" t="s">
        <v>470</v>
      </c>
      <c r="D8" s="303" t="s">
        <v>471</v>
      </c>
    </row>
    <row r="9" spans="1:4" x14ac:dyDescent="0.25">
      <c r="A9" s="103">
        <v>1995</v>
      </c>
      <c r="B9" s="68">
        <v>77561</v>
      </c>
      <c r="C9" s="68">
        <v>51512</v>
      </c>
      <c r="D9" s="68">
        <v>47074</v>
      </c>
    </row>
    <row r="10" spans="1:4" x14ac:dyDescent="0.25">
      <c r="A10" s="103">
        <v>1996</v>
      </c>
      <c r="B10" s="68">
        <v>99735</v>
      </c>
      <c r="C10" s="68">
        <v>57510</v>
      </c>
      <c r="D10" s="68">
        <v>89299</v>
      </c>
    </row>
    <row r="11" spans="1:4" x14ac:dyDescent="0.25">
      <c r="A11" s="103">
        <v>1997</v>
      </c>
      <c r="B11" s="68">
        <v>112528</v>
      </c>
      <c r="C11" s="68">
        <v>89561</v>
      </c>
      <c r="D11" s="68">
        <v>112266</v>
      </c>
    </row>
    <row r="12" spans="1:4" x14ac:dyDescent="0.25">
      <c r="A12" s="103">
        <v>1998</v>
      </c>
      <c r="B12" s="68">
        <v>110159</v>
      </c>
      <c r="C12" s="68">
        <v>101877</v>
      </c>
      <c r="D12" s="68">
        <v>120548</v>
      </c>
    </row>
    <row r="13" spans="1:4" x14ac:dyDescent="0.25">
      <c r="A13" s="103">
        <v>1999</v>
      </c>
      <c r="B13" s="68">
        <v>115150</v>
      </c>
      <c r="C13" s="68">
        <v>91173</v>
      </c>
      <c r="D13" s="68">
        <v>144525</v>
      </c>
    </row>
    <row r="14" spans="1:4" x14ac:dyDescent="0.25">
      <c r="A14" s="103">
        <v>2000</v>
      </c>
      <c r="B14" s="68">
        <v>106358</v>
      </c>
      <c r="C14" s="68">
        <v>125235</v>
      </c>
      <c r="D14" s="68">
        <v>127687</v>
      </c>
    </row>
    <row r="15" spans="1:4" x14ac:dyDescent="0.25">
      <c r="A15" s="103">
        <v>2001</v>
      </c>
      <c r="B15" s="68">
        <v>78833</v>
      </c>
      <c r="C15" s="68">
        <v>110668</v>
      </c>
      <c r="D15" s="68">
        <v>95355</v>
      </c>
    </row>
    <row r="16" spans="1:4" x14ac:dyDescent="0.25">
      <c r="A16" s="103">
        <v>2002</v>
      </c>
      <c r="B16" s="68">
        <v>83063</v>
      </c>
      <c r="C16" s="68">
        <v>115467</v>
      </c>
      <c r="D16" s="68">
        <v>59781</v>
      </c>
    </row>
    <row r="17" spans="1:4" x14ac:dyDescent="0.25">
      <c r="A17" s="103">
        <v>2003</v>
      </c>
      <c r="B17" s="68">
        <v>92047</v>
      </c>
      <c r="C17" s="68">
        <v>100750</v>
      </c>
      <c r="D17" s="68">
        <v>51078</v>
      </c>
    </row>
    <row r="18" spans="1:4" x14ac:dyDescent="0.25">
      <c r="A18" s="103">
        <v>2004</v>
      </c>
      <c r="B18" s="68">
        <v>92540</v>
      </c>
      <c r="C18" s="68">
        <v>97701</v>
      </c>
      <c r="D18" s="68">
        <v>45911</v>
      </c>
    </row>
    <row r="19" spans="1:4" x14ac:dyDescent="0.25">
      <c r="A19" s="103">
        <v>2005</v>
      </c>
      <c r="B19" s="68">
        <v>89430</v>
      </c>
      <c r="C19" s="68">
        <v>94083</v>
      </c>
      <c r="D19" s="68">
        <v>41258</v>
      </c>
    </row>
    <row r="20" spans="1:4" x14ac:dyDescent="0.25">
      <c r="A20" s="131">
        <v>2006</v>
      </c>
      <c r="B20" s="79">
        <v>94755</v>
      </c>
      <c r="C20" s="79">
        <v>93538</v>
      </c>
      <c r="D20" s="79">
        <v>44032</v>
      </c>
    </row>
    <row r="21" spans="1:4" x14ac:dyDescent="0.25">
      <c r="A21" s="131">
        <v>2007</v>
      </c>
      <c r="B21" s="79">
        <v>96260</v>
      </c>
      <c r="C21" s="79">
        <v>87129</v>
      </c>
      <c r="D21" s="79">
        <v>53163</v>
      </c>
    </row>
    <row r="22" spans="1:4" x14ac:dyDescent="0.25">
      <c r="A22" s="131">
        <v>2008</v>
      </c>
      <c r="B22" s="79">
        <v>93423</v>
      </c>
      <c r="C22" s="79">
        <v>83407</v>
      </c>
      <c r="D22" s="79">
        <v>62210</v>
      </c>
    </row>
    <row r="23" spans="1:4" x14ac:dyDescent="0.25">
      <c r="A23" s="131">
        <v>2009</v>
      </c>
      <c r="B23" s="79">
        <v>106965</v>
      </c>
      <c r="C23" s="79">
        <v>89066</v>
      </c>
      <c r="D23" s="79">
        <v>80040</v>
      </c>
    </row>
    <row r="24" spans="1:4" x14ac:dyDescent="0.25">
      <c r="A24" s="131">
        <v>2010</v>
      </c>
      <c r="B24" s="79">
        <v>128703</v>
      </c>
      <c r="C24" s="79">
        <v>102062</v>
      </c>
      <c r="D24" s="79">
        <v>106664</v>
      </c>
    </row>
    <row r="25" spans="1:4" x14ac:dyDescent="0.25">
      <c r="A25" s="131">
        <v>2011</v>
      </c>
      <c r="B25" s="79">
        <v>173332</v>
      </c>
      <c r="C25" s="79">
        <v>126992</v>
      </c>
      <c r="D25" s="79">
        <v>153004</v>
      </c>
    </row>
    <row r="26" spans="1:4" x14ac:dyDescent="0.25">
      <c r="A26" s="131">
        <v>2012</v>
      </c>
      <c r="B26" s="79">
        <v>173849</v>
      </c>
      <c r="C26" s="79">
        <v>166020</v>
      </c>
      <c r="D26" s="79">
        <v>161070</v>
      </c>
    </row>
    <row r="27" spans="1:4" x14ac:dyDescent="0.25">
      <c r="A27" s="168">
        <v>2013</v>
      </c>
      <c r="B27" s="161">
        <v>172492</v>
      </c>
      <c r="C27" s="161">
        <v>176251</v>
      </c>
      <c r="D27" s="161">
        <v>157311</v>
      </c>
    </row>
    <row r="28" spans="1:4" x14ac:dyDescent="0.25">
      <c r="A28" s="348">
        <v>2014</v>
      </c>
      <c r="B28" s="349">
        <v>155352</v>
      </c>
      <c r="C28" s="349">
        <v>162280</v>
      </c>
      <c r="D28" s="349">
        <v>150383</v>
      </c>
    </row>
    <row r="30" spans="1:4" x14ac:dyDescent="0.25">
      <c r="A30" s="59" t="s">
        <v>34</v>
      </c>
      <c r="B30" s="56"/>
      <c r="C30" s="56"/>
      <c r="D30" s="56"/>
    </row>
    <row r="31" spans="1:4" x14ac:dyDescent="0.25">
      <c r="A31" s="56"/>
      <c r="B31" s="56"/>
      <c r="C31" s="56"/>
      <c r="D31" s="56"/>
    </row>
    <row r="32" spans="1:4" x14ac:dyDescent="0.25">
      <c r="A32" s="56" t="s">
        <v>834</v>
      </c>
      <c r="B32" s="56"/>
      <c r="C32" s="56"/>
      <c r="D32" s="56"/>
    </row>
    <row r="33" spans="1:4" x14ac:dyDescent="0.25">
      <c r="A33" s="56"/>
      <c r="B33" s="56"/>
      <c r="C33" s="56"/>
      <c r="D33" s="56"/>
    </row>
    <row r="34" spans="1:4" x14ac:dyDescent="0.25">
      <c r="A34" s="56" t="s">
        <v>890</v>
      </c>
      <c r="B34" s="56"/>
      <c r="C34" s="56"/>
      <c r="D34" s="56"/>
    </row>
    <row r="35" spans="1:4" x14ac:dyDescent="0.25">
      <c r="A35" t="s">
        <v>975</v>
      </c>
    </row>
  </sheetData>
  <mergeCells count="1">
    <mergeCell ref="A6:D7"/>
  </mergeCells>
  <hyperlinks>
    <hyperlink ref="A3" location="TableOfContents!A1" display="Back"/>
  </hyperlinks>
  <pageMargins left="0.7" right="0.7" top="0.75" bottom="0.75" header="0.3" footer="0.3"/>
  <pageSetup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"/>
  <sheetViews>
    <sheetView workbookViewId="0">
      <selection activeCell="A3" sqref="A3"/>
    </sheetView>
  </sheetViews>
  <sheetFormatPr defaultColWidth="8.85546875" defaultRowHeight="15" x14ac:dyDescent="0.25"/>
  <cols>
    <col min="1" max="1" width="17" customWidth="1"/>
    <col min="2" max="2" width="9.85546875" bestFit="1" customWidth="1"/>
    <col min="3" max="3" width="15.85546875" bestFit="1" customWidth="1"/>
    <col min="4" max="4" width="13" customWidth="1"/>
    <col min="6" max="6" width="13.42578125" customWidth="1"/>
    <col min="7" max="7" width="17.42578125" bestFit="1" customWidth="1"/>
    <col min="8" max="8" width="16.28515625" customWidth="1"/>
    <col min="9" max="9" width="15.28515625" bestFit="1" customWidth="1"/>
    <col min="10" max="10" width="16.140625" bestFit="1" customWidth="1"/>
    <col min="11" max="11" width="13.85546875" customWidth="1"/>
    <col min="12" max="12" width="11.140625" customWidth="1"/>
    <col min="13" max="13" width="17" customWidth="1"/>
    <col min="14" max="14" width="14.42578125" customWidth="1"/>
    <col min="16" max="16" width="15.42578125" customWidth="1"/>
    <col min="17" max="17" width="12.7109375" customWidth="1"/>
    <col min="18" max="18" width="18.28515625" customWidth="1"/>
    <col min="19" max="19" width="13.140625" customWidth="1"/>
    <col min="21" max="21" width="15.42578125" customWidth="1"/>
    <col min="22" max="22" width="12.42578125" customWidth="1"/>
    <col min="23" max="23" width="16.5703125" customWidth="1"/>
    <col min="24" max="24" width="12.7109375" customWidth="1"/>
    <col min="26" max="26" width="15.140625" customWidth="1"/>
    <col min="27" max="27" width="14.140625" customWidth="1"/>
    <col min="28" max="28" width="15.85546875" customWidth="1"/>
    <col min="29" max="29" width="13" customWidth="1"/>
  </cols>
  <sheetData>
    <row r="1" spans="1:29" s="56" customFormat="1" ht="15.75" x14ac:dyDescent="0.25">
      <c r="A1" s="38" t="s">
        <v>911</v>
      </c>
      <c r="B1" s="61"/>
    </row>
    <row r="2" spans="1:29" s="56" customFormat="1" x14ac:dyDescent="0.25">
      <c r="A2" s="61"/>
      <c r="B2" s="61"/>
    </row>
    <row r="3" spans="1:29" s="56" customFormat="1" ht="18.75" x14ac:dyDescent="0.3">
      <c r="A3" s="39" t="s">
        <v>141</v>
      </c>
      <c r="B3" s="40" t="s">
        <v>142</v>
      </c>
    </row>
    <row r="4" spans="1:29" s="56" customFormat="1" ht="18.75" x14ac:dyDescent="0.3">
      <c r="A4" s="39"/>
      <c r="B4" s="40"/>
    </row>
    <row r="5" spans="1:29" s="56" customFormat="1" x14ac:dyDescent="0.25"/>
    <row r="6" spans="1:29" ht="15" customHeight="1" x14ac:dyDescent="0.25">
      <c r="A6" s="390" t="s">
        <v>931</v>
      </c>
      <c r="B6" s="390"/>
      <c r="C6" s="390"/>
      <c r="D6" s="390"/>
      <c r="E6" s="61"/>
      <c r="F6" s="390" t="s">
        <v>932</v>
      </c>
      <c r="G6" s="390"/>
      <c r="H6" s="390"/>
      <c r="I6" s="390"/>
      <c r="J6" s="56"/>
      <c r="K6" s="390" t="s">
        <v>551</v>
      </c>
      <c r="L6" s="390"/>
      <c r="M6" s="390"/>
      <c r="N6" s="390"/>
      <c r="P6" s="390" t="s">
        <v>933</v>
      </c>
      <c r="Q6" s="390"/>
      <c r="R6" s="390"/>
      <c r="S6" s="390"/>
      <c r="T6" s="56"/>
      <c r="U6" s="390" t="s">
        <v>934</v>
      </c>
      <c r="V6" s="390"/>
      <c r="W6" s="390"/>
      <c r="X6" s="390"/>
      <c r="Y6" s="56"/>
      <c r="Z6" s="390" t="s">
        <v>552</v>
      </c>
      <c r="AA6" s="390"/>
      <c r="AB6" s="390"/>
      <c r="AC6" s="390"/>
    </row>
    <row r="7" spans="1:29" x14ac:dyDescent="0.25">
      <c r="A7" s="390"/>
      <c r="B7" s="390"/>
      <c r="C7" s="390"/>
      <c r="D7" s="390"/>
      <c r="E7" s="61"/>
      <c r="F7" s="390"/>
      <c r="G7" s="390"/>
      <c r="H7" s="390"/>
      <c r="I7" s="390"/>
      <c r="J7" s="56"/>
      <c r="K7" s="390"/>
      <c r="L7" s="390"/>
      <c r="M7" s="390"/>
      <c r="N7" s="390"/>
      <c r="P7" s="390"/>
      <c r="Q7" s="390"/>
      <c r="R7" s="390"/>
      <c r="S7" s="390"/>
      <c r="T7" s="56"/>
      <c r="U7" s="390"/>
      <c r="V7" s="390"/>
      <c r="W7" s="390"/>
      <c r="X7" s="390"/>
      <c r="Y7" s="56"/>
      <c r="Z7" s="390"/>
      <c r="AA7" s="390"/>
      <c r="AB7" s="390"/>
      <c r="AC7" s="390"/>
    </row>
    <row r="8" spans="1:29" x14ac:dyDescent="0.25">
      <c r="A8" s="390"/>
      <c r="B8" s="390"/>
      <c r="C8" s="390"/>
      <c r="D8" s="390"/>
      <c r="E8" s="61"/>
      <c r="F8" s="390"/>
      <c r="G8" s="390"/>
      <c r="H8" s="390"/>
      <c r="I8" s="390"/>
      <c r="J8" s="56"/>
      <c r="K8" s="390"/>
      <c r="L8" s="390"/>
      <c r="M8" s="390"/>
      <c r="N8" s="390"/>
      <c r="P8" s="390"/>
      <c r="Q8" s="390"/>
      <c r="R8" s="390"/>
      <c r="S8" s="390"/>
      <c r="T8" s="56"/>
      <c r="U8" s="390"/>
      <c r="V8" s="390"/>
      <c r="W8" s="390"/>
      <c r="X8" s="390"/>
      <c r="Y8" s="56"/>
      <c r="Z8" s="390"/>
      <c r="AA8" s="390"/>
      <c r="AB8" s="390"/>
      <c r="AC8" s="390"/>
    </row>
    <row r="9" spans="1:29" ht="15" customHeight="1" x14ac:dyDescent="0.25">
      <c r="A9" s="391" t="s">
        <v>139</v>
      </c>
      <c r="B9" s="390" t="s">
        <v>140</v>
      </c>
      <c r="C9" s="390" t="s">
        <v>540</v>
      </c>
      <c r="D9" s="390" t="s">
        <v>538</v>
      </c>
      <c r="E9" s="41"/>
      <c r="F9" s="391" t="s">
        <v>139</v>
      </c>
      <c r="G9" s="390" t="s">
        <v>140</v>
      </c>
      <c r="H9" s="390" t="s">
        <v>540</v>
      </c>
      <c r="I9" s="390" t="s">
        <v>538</v>
      </c>
      <c r="J9" s="56"/>
      <c r="K9" s="391" t="s">
        <v>139</v>
      </c>
      <c r="L9" s="390" t="s">
        <v>140</v>
      </c>
      <c r="M9" s="390" t="s">
        <v>540</v>
      </c>
      <c r="N9" s="390" t="s">
        <v>538</v>
      </c>
      <c r="P9" s="392" t="s">
        <v>139</v>
      </c>
      <c r="Q9" s="392" t="s">
        <v>140</v>
      </c>
      <c r="R9" s="393" t="s">
        <v>541</v>
      </c>
      <c r="S9" s="390" t="s">
        <v>538</v>
      </c>
      <c r="T9" s="56"/>
      <c r="U9" s="392" t="s">
        <v>139</v>
      </c>
      <c r="V9" s="392" t="s">
        <v>140</v>
      </c>
      <c r="W9" s="393" t="s">
        <v>541</v>
      </c>
      <c r="X9" s="390" t="s">
        <v>538</v>
      </c>
      <c r="Y9" s="56"/>
      <c r="Z9" s="392" t="s">
        <v>139</v>
      </c>
      <c r="AA9" s="392" t="s">
        <v>140</v>
      </c>
      <c r="AB9" s="393" t="s">
        <v>541</v>
      </c>
      <c r="AC9" s="390" t="s">
        <v>538</v>
      </c>
    </row>
    <row r="10" spans="1:29" x14ac:dyDescent="0.25">
      <c r="A10" s="391"/>
      <c r="B10" s="390"/>
      <c r="C10" s="390"/>
      <c r="D10" s="390"/>
      <c r="E10" s="41"/>
      <c r="F10" s="391"/>
      <c r="G10" s="390"/>
      <c r="H10" s="390"/>
      <c r="I10" s="390"/>
      <c r="J10" s="56"/>
      <c r="K10" s="391"/>
      <c r="L10" s="390"/>
      <c r="M10" s="390"/>
      <c r="N10" s="390"/>
      <c r="P10" s="392"/>
      <c r="Q10" s="392"/>
      <c r="R10" s="393"/>
      <c r="S10" s="390"/>
      <c r="T10" s="56"/>
      <c r="U10" s="392"/>
      <c r="V10" s="392"/>
      <c r="W10" s="393"/>
      <c r="X10" s="390"/>
      <c r="Y10" s="56"/>
      <c r="Z10" s="392"/>
      <c r="AA10" s="392"/>
      <c r="AB10" s="393"/>
      <c r="AC10" s="390"/>
    </row>
    <row r="11" spans="1:29" x14ac:dyDescent="0.25">
      <c r="A11" s="106" t="s">
        <v>128</v>
      </c>
      <c r="B11" s="324">
        <v>13240</v>
      </c>
      <c r="C11" s="279">
        <v>1107973</v>
      </c>
      <c r="D11" s="107">
        <f>B11/C11</f>
        <v>1.194974967801562E-2</v>
      </c>
      <c r="E11" s="61"/>
      <c r="F11" s="106" t="s">
        <v>128</v>
      </c>
      <c r="G11" s="68">
        <v>14186</v>
      </c>
      <c r="H11" s="279">
        <v>1111481</v>
      </c>
      <c r="I11" s="107">
        <f>G11/H11</f>
        <v>1.2763151146983169E-2</v>
      </c>
      <c r="J11" s="56"/>
      <c r="K11" s="106" t="s">
        <v>128</v>
      </c>
      <c r="L11" s="68">
        <v>11009</v>
      </c>
      <c r="M11" s="279">
        <v>1111481</v>
      </c>
      <c r="N11" s="107">
        <f>L11/M11</f>
        <v>9.9048026911841055E-3</v>
      </c>
      <c r="P11" s="326" t="s">
        <v>128</v>
      </c>
      <c r="Q11" s="319">
        <v>13240</v>
      </c>
      <c r="R11" s="327">
        <v>286000</v>
      </c>
      <c r="S11" s="328">
        <f>Q11/R11</f>
        <v>4.6293706293706292E-2</v>
      </c>
      <c r="T11" s="23"/>
      <c r="U11" s="326" t="s">
        <v>128</v>
      </c>
      <c r="V11" s="329">
        <v>14186</v>
      </c>
      <c r="W11" s="108">
        <v>347000</v>
      </c>
      <c r="X11" s="328">
        <f>V11/W11</f>
        <v>4.0881844380403459E-2</v>
      </c>
      <c r="Y11" s="23"/>
      <c r="Z11" s="326" t="s">
        <v>128</v>
      </c>
      <c r="AA11" s="155">
        <v>11009</v>
      </c>
      <c r="AB11" s="108">
        <v>342000</v>
      </c>
      <c r="AC11" s="328">
        <f>AA11/AB11</f>
        <v>3.2190058479532165E-2</v>
      </c>
    </row>
    <row r="12" spans="1:29" x14ac:dyDescent="0.25">
      <c r="A12" s="106" t="s">
        <v>66</v>
      </c>
      <c r="B12" s="324">
        <v>470</v>
      </c>
      <c r="C12" s="279">
        <v>189289</v>
      </c>
      <c r="D12" s="107">
        <f t="shared" ref="D12:D61" si="0">B12/C12</f>
        <v>2.4829757672130974E-3</v>
      </c>
      <c r="E12" s="61"/>
      <c r="F12" s="106" t="s">
        <v>66</v>
      </c>
      <c r="G12" s="103">
        <v>504</v>
      </c>
      <c r="H12" s="279">
        <v>188132</v>
      </c>
      <c r="I12" s="107">
        <f t="shared" ref="I12:I61" si="1">G12/H12</f>
        <v>2.6789700848340527E-3</v>
      </c>
      <c r="J12" s="56"/>
      <c r="K12" s="106" t="s">
        <v>66</v>
      </c>
      <c r="L12" s="103">
        <v>389</v>
      </c>
      <c r="M12" s="279">
        <v>188132</v>
      </c>
      <c r="N12" s="107">
        <f t="shared" ref="N12:N61" si="2">L12/M12</f>
        <v>2.0676971488104096E-3</v>
      </c>
      <c r="P12" s="326" t="s">
        <v>66</v>
      </c>
      <c r="Q12" s="118">
        <v>470</v>
      </c>
      <c r="R12" s="327">
        <v>31000</v>
      </c>
      <c r="S12" s="328">
        <f t="shared" ref="S12:S61" si="3">Q12/R12</f>
        <v>1.5161290322580645E-2</v>
      </c>
      <c r="T12" s="23"/>
      <c r="U12" s="326" t="s">
        <v>66</v>
      </c>
      <c r="V12" s="155">
        <v>504</v>
      </c>
      <c r="W12" s="108">
        <v>37000</v>
      </c>
      <c r="X12" s="328">
        <f t="shared" ref="X12:X61" si="4">V12/W12</f>
        <v>1.3621621621621621E-2</v>
      </c>
      <c r="Y12" s="23"/>
      <c r="Z12" s="326" t="s">
        <v>66</v>
      </c>
      <c r="AA12" s="329">
        <v>389</v>
      </c>
      <c r="AB12" s="108">
        <v>43000</v>
      </c>
      <c r="AC12" s="328">
        <f t="shared" ref="AC12:AC61" si="5">AA12/AB12</f>
        <v>9.0465116279069765E-3</v>
      </c>
    </row>
    <row r="13" spans="1:29" x14ac:dyDescent="0.25">
      <c r="A13" s="106" t="s">
        <v>56</v>
      </c>
      <c r="B13" s="324">
        <v>5530</v>
      </c>
      <c r="C13" s="279">
        <v>1519312</v>
      </c>
      <c r="D13" s="107">
        <f t="shared" si="0"/>
        <v>3.6398053855955853E-3</v>
      </c>
      <c r="E13" s="61"/>
      <c r="F13" s="106" t="s">
        <v>56</v>
      </c>
      <c r="G13" s="68">
        <v>7776</v>
      </c>
      <c r="H13" s="279">
        <v>1616814</v>
      </c>
      <c r="I13" s="107">
        <f t="shared" si="1"/>
        <v>4.8094586019171038E-3</v>
      </c>
      <c r="J13" s="56"/>
      <c r="K13" s="106" t="s">
        <v>56</v>
      </c>
      <c r="L13" s="68">
        <v>6463</v>
      </c>
      <c r="M13" s="279">
        <v>1616814</v>
      </c>
      <c r="N13" s="107">
        <f t="shared" si="2"/>
        <v>3.9973676625759055E-3</v>
      </c>
      <c r="P13" s="326" t="s">
        <v>56</v>
      </c>
      <c r="Q13" s="319">
        <v>5530</v>
      </c>
      <c r="R13" s="327">
        <v>406000</v>
      </c>
      <c r="S13" s="328">
        <f t="shared" si="3"/>
        <v>1.3620689655172415E-2</v>
      </c>
      <c r="T13" s="23"/>
      <c r="U13" s="326" t="s">
        <v>56</v>
      </c>
      <c r="V13" s="155">
        <v>7776</v>
      </c>
      <c r="W13" s="108">
        <v>611000</v>
      </c>
      <c r="X13" s="328">
        <f t="shared" si="4"/>
        <v>1.2726677577741407E-2</v>
      </c>
      <c r="Y13" s="23"/>
      <c r="Z13" s="326" t="s">
        <v>56</v>
      </c>
      <c r="AA13" s="155">
        <v>6463</v>
      </c>
      <c r="AB13" s="108">
        <v>607000</v>
      </c>
      <c r="AC13" s="328">
        <f t="shared" si="5"/>
        <v>1.0647446457990116E-2</v>
      </c>
    </row>
    <row r="14" spans="1:29" x14ac:dyDescent="0.25">
      <c r="A14" s="106" t="s">
        <v>130</v>
      </c>
      <c r="B14" s="324">
        <v>8060</v>
      </c>
      <c r="C14" s="279">
        <v>682013</v>
      </c>
      <c r="D14" s="107">
        <f t="shared" si="0"/>
        <v>1.1817956549215337E-2</v>
      </c>
      <c r="E14" s="61"/>
      <c r="F14" s="106" t="s">
        <v>130</v>
      </c>
      <c r="G14" s="68">
        <v>12355</v>
      </c>
      <c r="H14" s="279">
        <v>709866</v>
      </c>
      <c r="I14" s="107">
        <f t="shared" si="1"/>
        <v>1.7404693280140195E-2</v>
      </c>
      <c r="J14" s="56"/>
      <c r="K14" s="106" t="s">
        <v>130</v>
      </c>
      <c r="L14" s="68">
        <v>10648</v>
      </c>
      <c r="M14" s="279">
        <v>709866</v>
      </c>
      <c r="N14" s="107">
        <f t="shared" si="2"/>
        <v>1.5000014087165748E-2</v>
      </c>
      <c r="P14" s="326" t="s">
        <v>130</v>
      </c>
      <c r="Q14" s="319">
        <v>8060</v>
      </c>
      <c r="R14" s="327">
        <v>220000</v>
      </c>
      <c r="S14" s="328">
        <f t="shared" si="3"/>
        <v>3.6636363636363634E-2</v>
      </c>
      <c r="T14" s="23"/>
      <c r="U14" s="326" t="s">
        <v>130</v>
      </c>
      <c r="V14" s="155">
        <v>12355</v>
      </c>
      <c r="W14" s="108">
        <v>226000</v>
      </c>
      <c r="X14" s="328">
        <f t="shared" si="4"/>
        <v>5.4668141592920355E-2</v>
      </c>
      <c r="Y14" s="23"/>
      <c r="Z14" s="326" t="s">
        <v>130</v>
      </c>
      <c r="AA14" s="155">
        <v>10648</v>
      </c>
      <c r="AB14" s="108">
        <v>213000</v>
      </c>
      <c r="AC14" s="328">
        <f t="shared" si="5"/>
        <v>4.9990610328638496E-2</v>
      </c>
    </row>
    <row r="15" spans="1:29" x14ac:dyDescent="0.25">
      <c r="A15" s="106" t="s">
        <v>64</v>
      </c>
      <c r="B15" s="324">
        <v>33390</v>
      </c>
      <c r="C15" s="279">
        <v>9419970</v>
      </c>
      <c r="D15" s="107">
        <f t="shared" si="0"/>
        <v>3.5445972757875027E-3</v>
      </c>
      <c r="E15" s="61"/>
      <c r="F15" s="106" t="s">
        <v>64</v>
      </c>
      <c r="G15" s="68">
        <v>42019</v>
      </c>
      <c r="H15" s="279">
        <v>9174877</v>
      </c>
      <c r="I15" s="107">
        <f t="shared" si="1"/>
        <v>4.5797889170612312E-3</v>
      </c>
      <c r="J15" s="56"/>
      <c r="K15" s="106" t="s">
        <v>64</v>
      </c>
      <c r="L15" s="68">
        <v>35481</v>
      </c>
      <c r="M15" s="279">
        <v>9174877</v>
      </c>
      <c r="N15" s="107">
        <f t="shared" si="2"/>
        <v>3.8671908081165558E-3</v>
      </c>
      <c r="P15" s="326" t="s">
        <v>64</v>
      </c>
      <c r="Q15" s="319">
        <v>33390</v>
      </c>
      <c r="R15" s="327">
        <v>2314000</v>
      </c>
      <c r="S15" s="328">
        <f t="shared" si="3"/>
        <v>1.4429559204840103E-2</v>
      </c>
      <c r="T15" s="23"/>
      <c r="U15" s="326" t="s">
        <v>64</v>
      </c>
      <c r="V15" s="155">
        <v>42019</v>
      </c>
      <c r="W15" s="108">
        <v>2806000</v>
      </c>
      <c r="X15" s="328">
        <f t="shared" si="4"/>
        <v>1.4974697077690663E-2</v>
      </c>
      <c r="Y15" s="23"/>
      <c r="Z15" s="326" t="s">
        <v>64</v>
      </c>
      <c r="AA15" s="155">
        <v>35481</v>
      </c>
      <c r="AB15" s="108">
        <v>2533000</v>
      </c>
      <c r="AC15" s="328">
        <f t="shared" si="5"/>
        <v>1.400750098697197E-2</v>
      </c>
    </row>
    <row r="16" spans="1:29" x14ac:dyDescent="0.25">
      <c r="A16" s="106" t="s">
        <v>46</v>
      </c>
      <c r="B16" s="324">
        <v>3040</v>
      </c>
      <c r="C16" s="279">
        <v>1152751</v>
      </c>
      <c r="D16" s="107">
        <f t="shared" si="0"/>
        <v>2.6371696923273109E-3</v>
      </c>
      <c r="E16" s="61"/>
      <c r="F16" s="106" t="s">
        <v>46</v>
      </c>
      <c r="G16" s="68">
        <v>4025</v>
      </c>
      <c r="H16" s="279">
        <v>1237932</v>
      </c>
      <c r="I16" s="107">
        <f t="shared" si="1"/>
        <v>3.2513902217569299E-3</v>
      </c>
      <c r="J16" s="56"/>
      <c r="K16" s="106" t="s">
        <v>46</v>
      </c>
      <c r="L16" s="68">
        <v>3336</v>
      </c>
      <c r="M16" s="279">
        <v>1237932</v>
      </c>
      <c r="N16" s="107">
        <f t="shared" si="2"/>
        <v>2.6948168396971725E-3</v>
      </c>
      <c r="P16" s="326" t="s">
        <v>46</v>
      </c>
      <c r="Q16" s="319">
        <v>3040</v>
      </c>
      <c r="R16" s="327">
        <v>210000</v>
      </c>
      <c r="S16" s="328">
        <f t="shared" si="3"/>
        <v>1.4476190476190476E-2</v>
      </c>
      <c r="T16" s="23"/>
      <c r="U16" s="326" t="s">
        <v>46</v>
      </c>
      <c r="V16" s="155">
        <v>4025</v>
      </c>
      <c r="W16" s="108">
        <v>290000</v>
      </c>
      <c r="X16" s="328">
        <f t="shared" si="4"/>
        <v>1.3879310344827585E-2</v>
      </c>
      <c r="Y16" s="23"/>
      <c r="Z16" s="326" t="s">
        <v>46</v>
      </c>
      <c r="AA16" s="155">
        <v>3336</v>
      </c>
      <c r="AB16" s="108">
        <v>230000</v>
      </c>
      <c r="AC16" s="328">
        <f t="shared" si="5"/>
        <v>1.4504347826086957E-2</v>
      </c>
    </row>
    <row r="17" spans="1:29" x14ac:dyDescent="0.25">
      <c r="A17" s="106" t="s">
        <v>50</v>
      </c>
      <c r="B17" s="324">
        <v>2570</v>
      </c>
      <c r="C17" s="279">
        <v>835375</v>
      </c>
      <c r="D17" s="107">
        <f t="shared" si="0"/>
        <v>3.0764626664671556E-3</v>
      </c>
      <c r="E17" s="61"/>
      <c r="F17" s="106" t="s">
        <v>50</v>
      </c>
      <c r="G17" s="68">
        <v>4235</v>
      </c>
      <c r="H17" s="279">
        <v>785566</v>
      </c>
      <c r="I17" s="107">
        <f t="shared" si="1"/>
        <v>5.39101743201717E-3</v>
      </c>
      <c r="J17" s="56"/>
      <c r="K17" s="106" t="s">
        <v>50</v>
      </c>
      <c r="L17" s="68">
        <v>4067</v>
      </c>
      <c r="M17" s="279">
        <v>785566</v>
      </c>
      <c r="N17" s="107">
        <f t="shared" si="2"/>
        <v>5.1771588892594641E-3</v>
      </c>
      <c r="P17" s="326" t="s">
        <v>50</v>
      </c>
      <c r="Q17" s="319">
        <v>2570</v>
      </c>
      <c r="R17" s="327">
        <v>117000</v>
      </c>
      <c r="S17" s="328">
        <f t="shared" si="3"/>
        <v>2.1965811965811967E-2</v>
      </c>
      <c r="T17" s="23"/>
      <c r="U17" s="326" t="s">
        <v>50</v>
      </c>
      <c r="V17" s="155">
        <v>4235</v>
      </c>
      <c r="W17" s="108">
        <v>124000</v>
      </c>
      <c r="X17" s="328">
        <f t="shared" si="4"/>
        <v>3.4153225806451616E-2</v>
      </c>
      <c r="Y17" s="23"/>
      <c r="Z17" s="326" t="s">
        <v>50</v>
      </c>
      <c r="AA17" s="155">
        <v>4067</v>
      </c>
      <c r="AB17" s="108">
        <v>152000</v>
      </c>
      <c r="AC17" s="328">
        <f t="shared" si="5"/>
        <v>2.6756578947368419E-2</v>
      </c>
    </row>
    <row r="18" spans="1:29" x14ac:dyDescent="0.25">
      <c r="A18" s="106" t="s">
        <v>78</v>
      </c>
      <c r="B18" s="324">
        <v>1240</v>
      </c>
      <c r="C18" s="279">
        <v>198842</v>
      </c>
      <c r="D18" s="107">
        <f t="shared" si="0"/>
        <v>6.2361070598766864E-3</v>
      </c>
      <c r="E18" s="61"/>
      <c r="F18" s="106" t="s">
        <v>78</v>
      </c>
      <c r="G18" s="68">
        <v>1816</v>
      </c>
      <c r="H18" s="279">
        <v>203558</v>
      </c>
      <c r="I18" s="107">
        <f t="shared" si="1"/>
        <v>8.9212902465145068E-3</v>
      </c>
      <c r="J18" s="56"/>
      <c r="K18" s="106" t="s">
        <v>78</v>
      </c>
      <c r="L18" s="68">
        <v>1526</v>
      </c>
      <c r="M18" s="279">
        <v>203558</v>
      </c>
      <c r="N18" s="107">
        <f t="shared" si="2"/>
        <v>7.4966348657385115E-3</v>
      </c>
      <c r="P18" s="326" t="s">
        <v>78</v>
      </c>
      <c r="Q18" s="319">
        <v>1240</v>
      </c>
      <c r="R18" s="327">
        <v>30000</v>
      </c>
      <c r="S18" s="328">
        <f t="shared" si="3"/>
        <v>4.1333333333333333E-2</v>
      </c>
      <c r="T18" s="23"/>
      <c r="U18" s="326" t="s">
        <v>78</v>
      </c>
      <c r="V18" s="155">
        <v>1816</v>
      </c>
      <c r="W18" s="108">
        <v>50000</v>
      </c>
      <c r="X18" s="328">
        <f t="shared" si="4"/>
        <v>3.6319999999999998E-2</v>
      </c>
      <c r="Y18" s="23"/>
      <c r="Z18" s="326" t="s">
        <v>78</v>
      </c>
      <c r="AA18" s="155">
        <v>1526</v>
      </c>
      <c r="AB18" s="108">
        <v>56000</v>
      </c>
      <c r="AC18" s="328">
        <f t="shared" si="5"/>
        <v>2.725E-2</v>
      </c>
    </row>
    <row r="19" spans="1:29" x14ac:dyDescent="0.25">
      <c r="A19" s="106" t="s">
        <v>98</v>
      </c>
      <c r="B19" s="324">
        <v>1260</v>
      </c>
      <c r="C19" s="279">
        <v>108403</v>
      </c>
      <c r="D19" s="107">
        <f t="shared" si="0"/>
        <v>1.1623294558268682E-2</v>
      </c>
      <c r="E19" s="61"/>
      <c r="F19" s="106" t="s">
        <v>98</v>
      </c>
      <c r="G19" s="68">
        <v>1507</v>
      </c>
      <c r="H19" s="279">
        <v>111474</v>
      </c>
      <c r="I19" s="107">
        <f t="shared" si="1"/>
        <v>1.3518847444247089E-2</v>
      </c>
      <c r="J19" s="56"/>
      <c r="K19" s="106" t="s">
        <v>98</v>
      </c>
      <c r="L19" s="68">
        <v>1483</v>
      </c>
      <c r="M19" s="279">
        <v>111474</v>
      </c>
      <c r="N19" s="107">
        <f t="shared" si="2"/>
        <v>1.3303550603728224E-2</v>
      </c>
      <c r="P19" s="326" t="s">
        <v>98</v>
      </c>
      <c r="Q19" s="319">
        <v>1260</v>
      </c>
      <c r="R19" s="327">
        <v>38000</v>
      </c>
      <c r="S19" s="328">
        <f t="shared" si="3"/>
        <v>3.3157894736842108E-2</v>
      </c>
      <c r="T19" s="23"/>
      <c r="U19" s="326" t="s">
        <v>98</v>
      </c>
      <c r="V19" s="155">
        <v>1507</v>
      </c>
      <c r="W19" s="108">
        <v>44000</v>
      </c>
      <c r="X19" s="328">
        <f t="shared" si="4"/>
        <v>3.4250000000000003E-2</v>
      </c>
      <c r="Y19" s="23"/>
      <c r="Z19" s="326" t="s">
        <v>98</v>
      </c>
      <c r="AA19" s="155">
        <v>1483</v>
      </c>
      <c r="AB19" s="108">
        <v>48000</v>
      </c>
      <c r="AC19" s="328">
        <f t="shared" si="5"/>
        <v>3.0895833333333334E-2</v>
      </c>
    </row>
    <row r="20" spans="1:29" x14ac:dyDescent="0.25">
      <c r="A20" s="106" t="s">
        <v>102</v>
      </c>
      <c r="B20" s="324">
        <v>32740</v>
      </c>
      <c r="C20" s="279">
        <v>3924123</v>
      </c>
      <c r="D20" s="107">
        <f t="shared" si="0"/>
        <v>8.3432654888748389E-3</v>
      </c>
      <c r="E20" s="61"/>
      <c r="F20" s="106" t="s">
        <v>102</v>
      </c>
      <c r="G20" s="68">
        <v>42906</v>
      </c>
      <c r="H20" s="279">
        <v>4026674</v>
      </c>
      <c r="I20" s="107">
        <f t="shared" si="1"/>
        <v>1.0655444170548697E-2</v>
      </c>
      <c r="J20" s="56"/>
      <c r="K20" s="106" t="s">
        <v>102</v>
      </c>
      <c r="L20" s="68">
        <v>39818</v>
      </c>
      <c r="M20" s="279">
        <v>4026674</v>
      </c>
      <c r="N20" s="107">
        <f t="shared" si="2"/>
        <v>9.8885581499768786E-3</v>
      </c>
      <c r="P20" s="326" t="s">
        <v>102</v>
      </c>
      <c r="Q20" s="319">
        <v>32740</v>
      </c>
      <c r="R20" s="327">
        <v>998000</v>
      </c>
      <c r="S20" s="328">
        <f t="shared" si="3"/>
        <v>3.2805611222444887E-2</v>
      </c>
      <c r="T20" s="23"/>
      <c r="U20" s="326" t="s">
        <v>102</v>
      </c>
      <c r="V20" s="155">
        <v>42906</v>
      </c>
      <c r="W20" s="108">
        <v>1119000</v>
      </c>
      <c r="X20" s="328">
        <f t="shared" si="4"/>
        <v>3.8343163538873994E-2</v>
      </c>
      <c r="Y20" s="23"/>
      <c r="Z20" s="326" t="s">
        <v>102</v>
      </c>
      <c r="AA20" s="155">
        <v>39818</v>
      </c>
      <c r="AB20" s="108">
        <v>1095000</v>
      </c>
      <c r="AC20" s="328">
        <f t="shared" si="5"/>
        <v>3.6363470319634703E-2</v>
      </c>
    </row>
    <row r="21" spans="1:29" x14ac:dyDescent="0.25">
      <c r="A21" s="106" t="s">
        <v>104</v>
      </c>
      <c r="B21" s="324">
        <v>15970</v>
      </c>
      <c r="C21" s="279">
        <v>2296759</v>
      </c>
      <c r="D21" s="107">
        <f t="shared" si="0"/>
        <v>6.9532763341735027E-3</v>
      </c>
      <c r="E21" s="61"/>
      <c r="F21" s="106" t="s">
        <v>104</v>
      </c>
      <c r="G21" s="68">
        <v>22231</v>
      </c>
      <c r="H21" s="279">
        <v>2489709</v>
      </c>
      <c r="I21" s="107">
        <f t="shared" si="1"/>
        <v>8.9291559776664663E-3</v>
      </c>
      <c r="J21" s="56"/>
      <c r="K21" s="106" t="s">
        <v>104</v>
      </c>
      <c r="L21" s="68">
        <v>20332</v>
      </c>
      <c r="M21" s="279">
        <v>2489709</v>
      </c>
      <c r="N21" s="107">
        <f t="shared" si="2"/>
        <v>8.166416235793018E-3</v>
      </c>
      <c r="P21" s="326" t="s">
        <v>104</v>
      </c>
      <c r="Q21" s="319">
        <v>15970</v>
      </c>
      <c r="R21" s="327">
        <v>537000</v>
      </c>
      <c r="S21" s="328">
        <f t="shared" si="3"/>
        <v>2.9739292364990687E-2</v>
      </c>
      <c r="T21" s="23"/>
      <c r="U21" s="326" t="s">
        <v>104</v>
      </c>
      <c r="V21" s="329">
        <v>22231</v>
      </c>
      <c r="W21" s="108">
        <v>786000</v>
      </c>
      <c r="X21" s="328">
        <f t="shared" si="4"/>
        <v>2.8283715012722647E-2</v>
      </c>
      <c r="Y21" s="23"/>
      <c r="Z21" s="326" t="s">
        <v>104</v>
      </c>
      <c r="AA21" s="155">
        <v>20332</v>
      </c>
      <c r="AB21" s="108">
        <v>726000</v>
      </c>
      <c r="AC21" s="328">
        <f t="shared" si="5"/>
        <v>2.8005509641873278E-2</v>
      </c>
    </row>
    <row r="22" spans="1:29" x14ac:dyDescent="0.25">
      <c r="A22" s="106" t="s">
        <v>40</v>
      </c>
      <c r="B22" s="324">
        <v>590</v>
      </c>
      <c r="C22" s="279">
        <v>297142</v>
      </c>
      <c r="D22" s="107">
        <f t="shared" si="0"/>
        <v>1.9855826507191848E-3</v>
      </c>
      <c r="E22" s="61"/>
      <c r="F22" s="106" t="s">
        <v>40</v>
      </c>
      <c r="G22" s="103">
        <v>742</v>
      </c>
      <c r="H22" s="279">
        <v>307266</v>
      </c>
      <c r="I22" s="107">
        <f t="shared" si="1"/>
        <v>2.4148457688126898E-3</v>
      </c>
      <c r="J22" s="56"/>
      <c r="K22" s="106" t="s">
        <v>40</v>
      </c>
      <c r="L22" s="103">
        <v>574</v>
      </c>
      <c r="M22" s="279">
        <v>307266</v>
      </c>
      <c r="N22" s="107">
        <f t="shared" si="2"/>
        <v>1.8680882362513262E-3</v>
      </c>
      <c r="P22" s="326" t="s">
        <v>40</v>
      </c>
      <c r="Q22" s="118">
        <v>590</v>
      </c>
      <c r="R22" s="327">
        <v>53000</v>
      </c>
      <c r="S22" s="328">
        <f t="shared" si="3"/>
        <v>1.1132075471698113E-2</v>
      </c>
      <c r="T22" s="23"/>
      <c r="U22" s="326" t="s">
        <v>40</v>
      </c>
      <c r="V22" s="155">
        <v>742</v>
      </c>
      <c r="W22" s="108">
        <v>76000</v>
      </c>
      <c r="X22" s="328">
        <f t="shared" si="4"/>
        <v>9.7631578947368416E-3</v>
      </c>
      <c r="Y22" s="23"/>
      <c r="Z22" s="326" t="s">
        <v>40</v>
      </c>
      <c r="AA22" s="329">
        <v>574</v>
      </c>
      <c r="AB22" s="108">
        <v>58000</v>
      </c>
      <c r="AC22" s="328">
        <f t="shared" si="5"/>
        <v>9.8965517241379319E-3</v>
      </c>
    </row>
    <row r="23" spans="1:29" x14ac:dyDescent="0.25">
      <c r="A23" s="106" t="s">
        <v>90</v>
      </c>
      <c r="B23" s="324">
        <v>1690</v>
      </c>
      <c r="C23" s="279">
        <v>372027</v>
      </c>
      <c r="D23" s="107">
        <f t="shared" si="0"/>
        <v>4.5426810419673842E-3</v>
      </c>
      <c r="E23" s="61"/>
      <c r="F23" s="106" t="s">
        <v>90</v>
      </c>
      <c r="G23" s="68">
        <v>2021</v>
      </c>
      <c r="H23" s="279">
        <v>427781</v>
      </c>
      <c r="I23" s="107">
        <f t="shared" si="1"/>
        <v>4.7243799981766367E-3</v>
      </c>
      <c r="J23" s="56"/>
      <c r="K23" s="106" t="s">
        <v>90</v>
      </c>
      <c r="L23" s="68">
        <v>1743</v>
      </c>
      <c r="M23" s="279">
        <v>427781</v>
      </c>
      <c r="N23" s="107">
        <f t="shared" si="2"/>
        <v>4.0745147633952884E-3</v>
      </c>
      <c r="P23" s="326" t="s">
        <v>90</v>
      </c>
      <c r="Q23" s="319">
        <v>1690</v>
      </c>
      <c r="R23" s="327">
        <v>65000</v>
      </c>
      <c r="S23" s="328">
        <f t="shared" si="3"/>
        <v>2.5999999999999999E-2</v>
      </c>
      <c r="T23" s="23"/>
      <c r="U23" s="326" t="s">
        <v>90</v>
      </c>
      <c r="V23" s="155">
        <v>2021</v>
      </c>
      <c r="W23" s="108">
        <v>122000</v>
      </c>
      <c r="X23" s="328">
        <f t="shared" si="4"/>
        <v>1.6565573770491802E-2</v>
      </c>
      <c r="Y23" s="23"/>
      <c r="Z23" s="326" t="s">
        <v>90</v>
      </c>
      <c r="AA23" s="155">
        <v>1743</v>
      </c>
      <c r="AB23" s="108">
        <v>99000</v>
      </c>
      <c r="AC23" s="328">
        <f t="shared" si="5"/>
        <v>1.7606060606060608E-2</v>
      </c>
    </row>
    <row r="24" spans="1:29" x14ac:dyDescent="0.25">
      <c r="A24" s="106" t="s">
        <v>60</v>
      </c>
      <c r="B24" s="324">
        <v>21200</v>
      </c>
      <c r="C24" s="279">
        <v>3230606</v>
      </c>
      <c r="D24" s="107">
        <f t="shared" si="0"/>
        <v>6.5622363110821929E-3</v>
      </c>
      <c r="E24" s="61"/>
      <c r="F24" s="106" t="s">
        <v>60</v>
      </c>
      <c r="G24" s="68">
        <v>20345</v>
      </c>
      <c r="H24" s="279">
        <v>3023307</v>
      </c>
      <c r="I24" s="107">
        <f t="shared" si="1"/>
        <v>6.7293860663174467E-3</v>
      </c>
      <c r="J24" s="56"/>
      <c r="K24" s="106" t="s">
        <v>60</v>
      </c>
      <c r="L24" s="68">
        <v>16366</v>
      </c>
      <c r="M24" s="279">
        <v>3023307</v>
      </c>
      <c r="N24" s="107">
        <f t="shared" si="2"/>
        <v>5.4132775798157451E-3</v>
      </c>
      <c r="P24" s="326" t="s">
        <v>60</v>
      </c>
      <c r="Q24" s="319">
        <v>21200</v>
      </c>
      <c r="R24" s="327">
        <v>702000</v>
      </c>
      <c r="S24" s="328">
        <f t="shared" si="3"/>
        <v>3.0199430199430201E-2</v>
      </c>
      <c r="T24" s="23"/>
      <c r="U24" s="326" t="s">
        <v>60</v>
      </c>
      <c r="V24" s="155">
        <v>20345</v>
      </c>
      <c r="W24" s="108">
        <v>912000</v>
      </c>
      <c r="X24" s="328">
        <f t="shared" si="4"/>
        <v>2.2308114035087718E-2</v>
      </c>
      <c r="Y24" s="23"/>
      <c r="Z24" s="326" t="s">
        <v>60</v>
      </c>
      <c r="AA24" s="155">
        <v>16366</v>
      </c>
      <c r="AB24" s="108">
        <v>693000</v>
      </c>
      <c r="AC24" s="328">
        <f t="shared" si="5"/>
        <v>2.3616161616161615E-2</v>
      </c>
    </row>
    <row r="25" spans="1:29" x14ac:dyDescent="0.25">
      <c r="A25" s="106" t="s">
        <v>106</v>
      </c>
      <c r="B25" s="324">
        <v>10280</v>
      </c>
      <c r="C25" s="279">
        <v>1603901</v>
      </c>
      <c r="D25" s="107">
        <f t="shared" si="0"/>
        <v>6.409373147095737E-3</v>
      </c>
      <c r="E25" s="61"/>
      <c r="F25" s="106" t="s">
        <v>106</v>
      </c>
      <c r="G25" s="68">
        <v>12418</v>
      </c>
      <c r="H25" s="279">
        <v>1586027</v>
      </c>
      <c r="I25" s="107">
        <f t="shared" si="1"/>
        <v>7.829627112274886E-3</v>
      </c>
      <c r="J25" s="56"/>
      <c r="K25" s="106" t="s">
        <v>106</v>
      </c>
      <c r="L25" s="68">
        <v>10421</v>
      </c>
      <c r="M25" s="279">
        <v>1586027</v>
      </c>
      <c r="N25" s="107">
        <f t="shared" si="2"/>
        <v>6.5705060506536144E-3</v>
      </c>
      <c r="P25" s="326" t="s">
        <v>106</v>
      </c>
      <c r="Q25" s="319">
        <v>10280</v>
      </c>
      <c r="R25" s="327">
        <v>314000</v>
      </c>
      <c r="S25" s="328">
        <f t="shared" si="3"/>
        <v>3.2738853503184714E-2</v>
      </c>
      <c r="T25" s="23"/>
      <c r="U25" s="326" t="s">
        <v>106</v>
      </c>
      <c r="V25" s="155">
        <v>12418</v>
      </c>
      <c r="W25" s="108">
        <v>484000</v>
      </c>
      <c r="X25" s="328">
        <f t="shared" si="4"/>
        <v>2.5657024793388428E-2</v>
      </c>
      <c r="Y25" s="23"/>
      <c r="Z25" s="326" t="s">
        <v>106</v>
      </c>
      <c r="AA25" s="155">
        <v>10421</v>
      </c>
      <c r="AB25" s="108">
        <v>358000</v>
      </c>
      <c r="AC25" s="328">
        <f t="shared" si="5"/>
        <v>2.9108938547486033E-2</v>
      </c>
    </row>
    <row r="26" spans="1:29" x14ac:dyDescent="0.25">
      <c r="A26" s="106" t="s">
        <v>80</v>
      </c>
      <c r="B26" s="324">
        <v>2780</v>
      </c>
      <c r="C26" s="279">
        <v>693428</v>
      </c>
      <c r="D26" s="107">
        <f t="shared" si="0"/>
        <v>4.0090679926394661E-3</v>
      </c>
      <c r="E26" s="61"/>
      <c r="F26" s="106" t="s">
        <v>80</v>
      </c>
      <c r="G26" s="68">
        <v>3837</v>
      </c>
      <c r="H26" s="279">
        <v>724032</v>
      </c>
      <c r="I26" s="107">
        <f t="shared" si="1"/>
        <v>5.2994895253248471E-3</v>
      </c>
      <c r="J26" s="56"/>
      <c r="K26" s="106" t="s">
        <v>80</v>
      </c>
      <c r="L26" s="68">
        <v>3061</v>
      </c>
      <c r="M26" s="279">
        <v>724032</v>
      </c>
      <c r="N26" s="107">
        <f t="shared" si="2"/>
        <v>4.2277136922124993E-3</v>
      </c>
      <c r="P26" s="326" t="s">
        <v>80</v>
      </c>
      <c r="Q26" s="319">
        <v>2780</v>
      </c>
      <c r="R26" s="327">
        <v>128000</v>
      </c>
      <c r="S26" s="328">
        <f t="shared" si="3"/>
        <v>2.1718749999999998E-2</v>
      </c>
      <c r="T26" s="23"/>
      <c r="U26" s="326" t="s">
        <v>80</v>
      </c>
      <c r="V26" s="155">
        <v>3837</v>
      </c>
      <c r="W26" s="108">
        <v>139000</v>
      </c>
      <c r="X26" s="328">
        <f t="shared" si="4"/>
        <v>2.760431654676259E-2</v>
      </c>
      <c r="Y26" s="23"/>
      <c r="Z26" s="326" t="s">
        <v>80</v>
      </c>
      <c r="AA26" s="155">
        <v>3061</v>
      </c>
      <c r="AB26" s="108">
        <v>143000</v>
      </c>
      <c r="AC26" s="328">
        <f t="shared" si="5"/>
        <v>2.1405594405594405E-2</v>
      </c>
    </row>
    <row r="27" spans="1:29" x14ac:dyDescent="0.25">
      <c r="A27" s="106" t="s">
        <v>92</v>
      </c>
      <c r="B27" s="324">
        <v>3110</v>
      </c>
      <c r="C27" s="279">
        <v>695081</v>
      </c>
      <c r="D27" s="107">
        <f t="shared" si="0"/>
        <v>4.4742986788590105E-3</v>
      </c>
      <c r="E27" s="61"/>
      <c r="F27" s="106" t="s">
        <v>92</v>
      </c>
      <c r="G27" s="68">
        <v>4091</v>
      </c>
      <c r="H27" s="279">
        <v>724092</v>
      </c>
      <c r="I27" s="107">
        <f t="shared" si="1"/>
        <v>5.6498345514105945E-3</v>
      </c>
      <c r="J27" s="56"/>
      <c r="K27" s="106" t="s">
        <v>92</v>
      </c>
      <c r="L27" s="68">
        <v>3266</v>
      </c>
      <c r="M27" s="279">
        <v>724092</v>
      </c>
      <c r="N27" s="107">
        <f t="shared" si="2"/>
        <v>4.5104765692757275E-3</v>
      </c>
      <c r="P27" s="326" t="s">
        <v>92</v>
      </c>
      <c r="Q27" s="319">
        <v>3110</v>
      </c>
      <c r="R27" s="327">
        <v>122000</v>
      </c>
      <c r="S27" s="328">
        <f t="shared" si="3"/>
        <v>2.5491803278688524E-2</v>
      </c>
      <c r="T27" s="23"/>
      <c r="U27" s="326" t="s">
        <v>92</v>
      </c>
      <c r="V27" s="155">
        <v>4091</v>
      </c>
      <c r="W27" s="108">
        <v>205000</v>
      </c>
      <c r="X27" s="328">
        <f t="shared" si="4"/>
        <v>1.9956097560975609E-2</v>
      </c>
      <c r="Y27" s="23"/>
      <c r="Z27" s="326" t="s">
        <v>92</v>
      </c>
      <c r="AA27" s="155">
        <v>3266</v>
      </c>
      <c r="AB27" s="108">
        <v>164000</v>
      </c>
      <c r="AC27" s="328">
        <f t="shared" si="5"/>
        <v>1.9914634146341464E-2</v>
      </c>
    </row>
    <row r="28" spans="1:29" x14ac:dyDescent="0.25">
      <c r="A28" s="106" t="s">
        <v>132</v>
      </c>
      <c r="B28" s="324">
        <v>10180</v>
      </c>
      <c r="C28" s="279">
        <v>994182</v>
      </c>
      <c r="D28" s="107">
        <f t="shared" si="0"/>
        <v>1.0239573840604638E-2</v>
      </c>
      <c r="E28" s="61"/>
      <c r="F28" s="106" t="s">
        <v>132</v>
      </c>
      <c r="G28" s="68">
        <v>11133</v>
      </c>
      <c r="H28" s="279">
        <v>1112957</v>
      </c>
      <c r="I28" s="107">
        <f t="shared" si="1"/>
        <v>1.0003081880072635E-2</v>
      </c>
      <c r="J28" s="56"/>
      <c r="K28" s="106" t="s">
        <v>132</v>
      </c>
      <c r="L28" s="68">
        <v>9280</v>
      </c>
      <c r="M28" s="279">
        <v>1112957</v>
      </c>
      <c r="N28" s="107">
        <f t="shared" si="2"/>
        <v>8.3381478350017125E-3</v>
      </c>
      <c r="P28" s="326" t="s">
        <v>132</v>
      </c>
      <c r="Q28" s="319">
        <v>10180</v>
      </c>
      <c r="R28" s="327">
        <v>252000</v>
      </c>
      <c r="S28" s="328">
        <f t="shared" si="3"/>
        <v>4.0396825396825396E-2</v>
      </c>
      <c r="T28" s="23"/>
      <c r="U28" s="326" t="s">
        <v>132</v>
      </c>
      <c r="V28" s="155">
        <v>11133</v>
      </c>
      <c r="W28" s="108">
        <v>323000</v>
      </c>
      <c r="X28" s="328">
        <f t="shared" si="4"/>
        <v>3.4467492260061919E-2</v>
      </c>
      <c r="Y28" s="23"/>
      <c r="Z28" s="326" t="s">
        <v>132</v>
      </c>
      <c r="AA28" s="155">
        <v>9280</v>
      </c>
      <c r="AB28" s="108">
        <v>373000</v>
      </c>
      <c r="AC28" s="328">
        <f t="shared" si="5"/>
        <v>2.4879356568364611E-2</v>
      </c>
    </row>
    <row r="29" spans="1:29" x14ac:dyDescent="0.25">
      <c r="A29" s="106" t="s">
        <v>124</v>
      </c>
      <c r="B29" s="324">
        <v>15760</v>
      </c>
      <c r="C29" s="279">
        <v>1177555</v>
      </c>
      <c r="D29" s="107">
        <f t="shared" si="0"/>
        <v>1.3383663608069262E-2</v>
      </c>
      <c r="E29" s="61"/>
      <c r="F29" s="106" t="s">
        <v>124</v>
      </c>
      <c r="G29" s="68">
        <v>18003</v>
      </c>
      <c r="H29" s="279">
        <v>1112957</v>
      </c>
      <c r="I29" s="107">
        <f t="shared" si="1"/>
        <v>1.6175827098441359E-2</v>
      </c>
      <c r="J29" s="56"/>
      <c r="K29" s="106" t="s">
        <v>124</v>
      </c>
      <c r="L29" s="68">
        <v>14656</v>
      </c>
      <c r="M29" s="279">
        <v>1112957</v>
      </c>
      <c r="N29" s="107">
        <f t="shared" si="2"/>
        <v>1.3168523132519944E-2</v>
      </c>
      <c r="P29" s="326" t="s">
        <v>124</v>
      </c>
      <c r="Q29" s="319">
        <v>15760</v>
      </c>
      <c r="R29" s="327">
        <v>393000</v>
      </c>
      <c r="S29" s="328">
        <f t="shared" si="3"/>
        <v>4.0101781170483464E-2</v>
      </c>
      <c r="T29" s="23"/>
      <c r="U29" s="326" t="s">
        <v>124</v>
      </c>
      <c r="V29" s="155">
        <v>18003</v>
      </c>
      <c r="W29" s="108">
        <v>473000</v>
      </c>
      <c r="X29" s="328">
        <f t="shared" si="4"/>
        <v>3.8061310782241016E-2</v>
      </c>
      <c r="Y29" s="23"/>
      <c r="Z29" s="326" t="s">
        <v>124</v>
      </c>
      <c r="AA29" s="155">
        <v>14656</v>
      </c>
      <c r="AB29" s="108">
        <v>386000</v>
      </c>
      <c r="AC29" s="328">
        <f t="shared" si="5"/>
        <v>3.7968911917098447E-2</v>
      </c>
    </row>
    <row r="30" spans="1:29" x14ac:dyDescent="0.25">
      <c r="A30" s="106" t="s">
        <v>110</v>
      </c>
      <c r="B30" s="324">
        <v>1260</v>
      </c>
      <c r="C30" s="279">
        <v>286746</v>
      </c>
      <c r="D30" s="107">
        <f t="shared" si="0"/>
        <v>4.3941327865079198E-3</v>
      </c>
      <c r="E30" s="61"/>
      <c r="F30" s="106" t="s">
        <v>110</v>
      </c>
      <c r="G30" s="68">
        <v>1582</v>
      </c>
      <c r="H30" s="279">
        <v>261276</v>
      </c>
      <c r="I30" s="107">
        <f t="shared" si="1"/>
        <v>6.0548997994457968E-3</v>
      </c>
      <c r="J30" s="56"/>
      <c r="K30" s="106" t="s">
        <v>110</v>
      </c>
      <c r="L30" s="68">
        <v>1369</v>
      </c>
      <c r="M30" s="279">
        <v>261276</v>
      </c>
      <c r="N30" s="107">
        <f t="shared" si="2"/>
        <v>5.2396699275861543E-3</v>
      </c>
      <c r="P30" s="326" t="s">
        <v>110</v>
      </c>
      <c r="Q30" s="319">
        <v>1260</v>
      </c>
      <c r="R30" s="327">
        <v>62000</v>
      </c>
      <c r="S30" s="328">
        <f t="shared" si="3"/>
        <v>2.0322580645161289E-2</v>
      </c>
      <c r="T30" s="23"/>
      <c r="U30" s="326" t="s">
        <v>110</v>
      </c>
      <c r="V30" s="155">
        <v>1582</v>
      </c>
      <c r="W30" s="108">
        <v>57000</v>
      </c>
      <c r="X30" s="328">
        <f t="shared" si="4"/>
        <v>2.7754385964912281E-2</v>
      </c>
      <c r="Y30" s="23"/>
      <c r="Z30" s="326" t="s">
        <v>110</v>
      </c>
      <c r="AA30" s="155">
        <v>1369</v>
      </c>
      <c r="AB30" s="108">
        <v>63000</v>
      </c>
      <c r="AC30" s="328">
        <f t="shared" si="5"/>
        <v>2.1730158730158732E-2</v>
      </c>
    </row>
    <row r="31" spans="1:29" x14ac:dyDescent="0.25">
      <c r="A31" s="106" t="s">
        <v>84</v>
      </c>
      <c r="B31" s="324">
        <v>5970</v>
      </c>
      <c r="C31" s="279">
        <v>1378092</v>
      </c>
      <c r="D31" s="107">
        <f t="shared" si="0"/>
        <v>4.3320765231929367E-3</v>
      </c>
      <c r="E31" s="61"/>
      <c r="F31" s="106" t="s">
        <v>84</v>
      </c>
      <c r="G31" s="68">
        <v>7471</v>
      </c>
      <c r="H31" s="279">
        <v>1344522</v>
      </c>
      <c r="I31" s="107">
        <f t="shared" si="1"/>
        <v>5.556621609761685E-3</v>
      </c>
      <c r="J31" s="56"/>
      <c r="K31" s="106" t="s">
        <v>84</v>
      </c>
      <c r="L31" s="68">
        <v>6754</v>
      </c>
      <c r="M31" s="279">
        <v>1344522</v>
      </c>
      <c r="N31" s="107">
        <f t="shared" si="2"/>
        <v>5.0233465871142311E-3</v>
      </c>
      <c r="P31" s="326" t="s">
        <v>84</v>
      </c>
      <c r="Q31" s="319">
        <v>5970</v>
      </c>
      <c r="R31" s="327">
        <v>190000</v>
      </c>
      <c r="S31" s="328">
        <f t="shared" si="3"/>
        <v>3.1421052631578947E-2</v>
      </c>
      <c r="T31" s="23"/>
      <c r="U31" s="326" t="s">
        <v>84</v>
      </c>
      <c r="V31" s="155">
        <v>7471</v>
      </c>
      <c r="W31" s="108">
        <v>232000</v>
      </c>
      <c r="X31" s="328">
        <f t="shared" si="4"/>
        <v>3.2202586206896554E-2</v>
      </c>
      <c r="Y31" s="23"/>
      <c r="Z31" s="326" t="s">
        <v>84</v>
      </c>
      <c r="AA31" s="155">
        <v>6754</v>
      </c>
      <c r="AB31" s="108">
        <v>258000</v>
      </c>
      <c r="AC31" s="328">
        <f t="shared" si="5"/>
        <v>2.6178294573643412E-2</v>
      </c>
    </row>
    <row r="32" spans="1:29" x14ac:dyDescent="0.25">
      <c r="A32" s="106" t="s">
        <v>74</v>
      </c>
      <c r="B32" s="324">
        <v>6460</v>
      </c>
      <c r="C32" s="279">
        <v>1487118</v>
      </c>
      <c r="D32" s="107">
        <f t="shared" si="0"/>
        <v>4.343972704250772E-3</v>
      </c>
      <c r="E32" s="61"/>
      <c r="F32" s="106" t="s">
        <v>74</v>
      </c>
      <c r="G32" s="68">
        <v>9803</v>
      </c>
      <c r="H32" s="279">
        <v>1393946</v>
      </c>
      <c r="I32" s="107">
        <f t="shared" si="1"/>
        <v>7.0325536283328046E-3</v>
      </c>
      <c r="J32" s="56"/>
      <c r="K32" s="106" t="s">
        <v>74</v>
      </c>
      <c r="L32" s="68">
        <v>8437</v>
      </c>
      <c r="M32" s="279">
        <v>1393946</v>
      </c>
      <c r="N32" s="107">
        <f t="shared" si="2"/>
        <v>6.0526017507134423E-3</v>
      </c>
      <c r="P32" s="326" t="s">
        <v>74</v>
      </c>
      <c r="Q32" s="319">
        <v>6460</v>
      </c>
      <c r="R32" s="327">
        <v>250000</v>
      </c>
      <c r="S32" s="328">
        <f t="shared" si="3"/>
        <v>2.5839999999999998E-2</v>
      </c>
      <c r="T32" s="23"/>
      <c r="U32" s="326" t="s">
        <v>74</v>
      </c>
      <c r="V32" s="155">
        <v>9803</v>
      </c>
      <c r="W32" s="108">
        <v>264000</v>
      </c>
      <c r="X32" s="328">
        <f t="shared" si="4"/>
        <v>3.713257575757576E-2</v>
      </c>
      <c r="Y32" s="23"/>
      <c r="Z32" s="326" t="s">
        <v>74</v>
      </c>
      <c r="AA32" s="155">
        <v>8437</v>
      </c>
      <c r="AB32" s="108">
        <v>271000</v>
      </c>
      <c r="AC32" s="328">
        <f t="shared" si="5"/>
        <v>3.1132841328413284E-2</v>
      </c>
    </row>
    <row r="33" spans="1:29" x14ac:dyDescent="0.25">
      <c r="A33" s="106" t="s">
        <v>114</v>
      </c>
      <c r="B33" s="324">
        <v>17300</v>
      </c>
      <c r="C33" s="279">
        <v>2538920</v>
      </c>
      <c r="D33" s="107">
        <f t="shared" si="0"/>
        <v>6.8139208797441432E-3</v>
      </c>
      <c r="E33" s="61"/>
      <c r="F33" s="106" t="s">
        <v>114</v>
      </c>
      <c r="G33" s="68">
        <v>19064</v>
      </c>
      <c r="H33" s="279">
        <v>2245201</v>
      </c>
      <c r="I33" s="107">
        <f t="shared" si="1"/>
        <v>8.4909992468380335E-3</v>
      </c>
      <c r="J33" s="56"/>
      <c r="K33" s="106" t="s">
        <v>114</v>
      </c>
      <c r="L33" s="68">
        <v>14735</v>
      </c>
      <c r="M33" s="279">
        <v>2245201</v>
      </c>
      <c r="N33" s="107">
        <f t="shared" si="2"/>
        <v>6.5628867972177098E-3</v>
      </c>
      <c r="P33" s="326" t="s">
        <v>114</v>
      </c>
      <c r="Q33" s="319">
        <v>17300</v>
      </c>
      <c r="R33" s="327">
        <v>498000</v>
      </c>
      <c r="S33" s="328">
        <f t="shared" si="3"/>
        <v>3.4738955823293172E-2</v>
      </c>
      <c r="T33" s="23"/>
      <c r="U33" s="326" t="s">
        <v>114</v>
      </c>
      <c r="V33" s="155">
        <v>19064</v>
      </c>
      <c r="W33" s="108">
        <v>629000</v>
      </c>
      <c r="X33" s="328">
        <f t="shared" si="4"/>
        <v>3.0308426073131955E-2</v>
      </c>
      <c r="Y33" s="23"/>
      <c r="Z33" s="326" t="s">
        <v>114</v>
      </c>
      <c r="AA33" s="155">
        <v>14735</v>
      </c>
      <c r="AB33" s="108">
        <v>581000</v>
      </c>
      <c r="AC33" s="328">
        <f t="shared" si="5"/>
        <v>2.5361445783132531E-2</v>
      </c>
    </row>
    <row r="34" spans="1:29" x14ac:dyDescent="0.25">
      <c r="A34" s="106" t="s">
        <v>48</v>
      </c>
      <c r="B34" s="324">
        <v>4560</v>
      </c>
      <c r="C34" s="279">
        <v>1248770</v>
      </c>
      <c r="D34" s="107">
        <f t="shared" si="0"/>
        <v>3.6515931676769941E-3</v>
      </c>
      <c r="E34" s="61"/>
      <c r="F34" s="106" t="s">
        <v>48</v>
      </c>
      <c r="G34" s="68">
        <v>5626</v>
      </c>
      <c r="H34" s="279">
        <v>1279111</v>
      </c>
      <c r="I34" s="107">
        <f t="shared" si="1"/>
        <v>4.3983673035412878E-3</v>
      </c>
      <c r="J34" s="56"/>
      <c r="K34" s="106" t="s">
        <v>48</v>
      </c>
      <c r="L34" s="68">
        <v>4696</v>
      </c>
      <c r="M34" s="279">
        <v>1279111</v>
      </c>
      <c r="N34" s="107">
        <f t="shared" si="2"/>
        <v>3.6712998324617643E-3</v>
      </c>
      <c r="P34" s="326" t="s">
        <v>48</v>
      </c>
      <c r="Q34" s="319">
        <v>4560</v>
      </c>
      <c r="R34" s="327">
        <v>147000</v>
      </c>
      <c r="S34" s="328">
        <f t="shared" si="3"/>
        <v>3.1020408163265307E-2</v>
      </c>
      <c r="T34" s="23"/>
      <c r="U34" s="326" t="s">
        <v>48</v>
      </c>
      <c r="V34" s="155">
        <v>5626</v>
      </c>
      <c r="W34" s="108">
        <v>229000</v>
      </c>
      <c r="X34" s="328">
        <f t="shared" si="4"/>
        <v>2.4567685589519651E-2</v>
      </c>
      <c r="Y34" s="23"/>
      <c r="Z34" s="326" t="s">
        <v>48</v>
      </c>
      <c r="AA34" s="155">
        <v>4696</v>
      </c>
      <c r="AB34" s="108">
        <v>230000</v>
      </c>
      <c r="AC34" s="328">
        <f t="shared" si="5"/>
        <v>2.0417391304347825E-2</v>
      </c>
    </row>
    <row r="35" spans="1:29" x14ac:dyDescent="0.25">
      <c r="A35" s="106" t="s">
        <v>136</v>
      </c>
      <c r="B35" s="324">
        <v>11830</v>
      </c>
      <c r="C35" s="279">
        <v>761268</v>
      </c>
      <c r="D35" s="107">
        <f t="shared" si="0"/>
        <v>1.5539862440034259E-2</v>
      </c>
      <c r="E35" s="61"/>
      <c r="F35" s="106" t="s">
        <v>136</v>
      </c>
      <c r="G35" s="68">
        <v>12493</v>
      </c>
      <c r="H35" s="279">
        <v>737432</v>
      </c>
      <c r="I35" s="107">
        <f t="shared" si="1"/>
        <v>1.6941223055142712E-2</v>
      </c>
      <c r="J35" s="56"/>
      <c r="K35" s="106" t="s">
        <v>136</v>
      </c>
      <c r="L35" s="68">
        <v>10824</v>
      </c>
      <c r="M35" s="279">
        <v>737432</v>
      </c>
      <c r="N35" s="107">
        <f t="shared" si="2"/>
        <v>1.4677963527484569E-2</v>
      </c>
      <c r="P35" s="326" t="s">
        <v>136</v>
      </c>
      <c r="Q35" s="319">
        <v>11830</v>
      </c>
      <c r="R35" s="327">
        <v>223000</v>
      </c>
      <c r="S35" s="328">
        <f t="shared" si="3"/>
        <v>5.3049327354260087E-2</v>
      </c>
      <c r="T35" s="23"/>
      <c r="U35" s="326" t="s">
        <v>136</v>
      </c>
      <c r="V35" s="155">
        <v>12493</v>
      </c>
      <c r="W35" s="108">
        <v>313000</v>
      </c>
      <c r="X35" s="328">
        <f t="shared" si="4"/>
        <v>3.991373801916933E-2</v>
      </c>
      <c r="Y35" s="23"/>
      <c r="Z35" s="326" t="s">
        <v>136</v>
      </c>
      <c r="AA35" s="155">
        <v>10824</v>
      </c>
      <c r="AB35" s="108">
        <v>282000</v>
      </c>
      <c r="AC35" s="328">
        <f t="shared" si="5"/>
        <v>3.8382978723404258E-2</v>
      </c>
    </row>
    <row r="36" spans="1:29" x14ac:dyDescent="0.25">
      <c r="A36" s="106" t="s">
        <v>122</v>
      </c>
      <c r="B36" s="324">
        <v>8430</v>
      </c>
      <c r="C36" s="279">
        <v>1407342</v>
      </c>
      <c r="D36" s="107">
        <f t="shared" si="0"/>
        <v>5.9900152201810223E-3</v>
      </c>
      <c r="E36" s="61"/>
      <c r="F36" s="106" t="s">
        <v>122</v>
      </c>
      <c r="G36" s="68">
        <v>10174</v>
      </c>
      <c r="H36" s="279">
        <v>1397685</v>
      </c>
      <c r="I36" s="107">
        <f t="shared" si="1"/>
        <v>7.2791795003881417E-3</v>
      </c>
      <c r="J36" s="56"/>
      <c r="K36" s="106" t="s">
        <v>122</v>
      </c>
      <c r="L36" s="68">
        <v>8115</v>
      </c>
      <c r="M36" s="279">
        <v>1397685</v>
      </c>
      <c r="N36" s="107">
        <f t="shared" si="2"/>
        <v>5.806029255518947E-3</v>
      </c>
      <c r="P36" s="326" t="s">
        <v>122</v>
      </c>
      <c r="Q36" s="319">
        <v>8430</v>
      </c>
      <c r="R36" s="327">
        <v>265000</v>
      </c>
      <c r="S36" s="328">
        <f t="shared" si="3"/>
        <v>3.181132075471698E-2</v>
      </c>
      <c r="T36" s="23"/>
      <c r="U36" s="326" t="s">
        <v>122</v>
      </c>
      <c r="V36" s="329">
        <v>10174</v>
      </c>
      <c r="W36" s="108">
        <v>359000</v>
      </c>
      <c r="X36" s="328">
        <f t="shared" si="4"/>
        <v>2.8339832869080778E-2</v>
      </c>
      <c r="Y36" s="23"/>
      <c r="Z36" s="326" t="s">
        <v>122</v>
      </c>
      <c r="AA36" s="155">
        <v>8115</v>
      </c>
      <c r="AB36" s="108">
        <v>334000</v>
      </c>
      <c r="AC36" s="328">
        <f t="shared" si="5"/>
        <v>2.4296407185628744E-2</v>
      </c>
    </row>
    <row r="37" spans="1:29" x14ac:dyDescent="0.25">
      <c r="A37" s="106" t="s">
        <v>70</v>
      </c>
      <c r="B37" s="324">
        <v>990</v>
      </c>
      <c r="C37" s="279">
        <v>215774</v>
      </c>
      <c r="D37" s="107">
        <f t="shared" si="0"/>
        <v>4.5881338808197464E-3</v>
      </c>
      <c r="E37" s="61"/>
      <c r="F37" s="106" t="s">
        <v>70</v>
      </c>
      <c r="G37" s="103">
        <v>953</v>
      </c>
      <c r="H37" s="279">
        <v>223981</v>
      </c>
      <c r="I37" s="107">
        <f t="shared" si="1"/>
        <v>4.2548251860648895E-3</v>
      </c>
      <c r="J37" s="56"/>
      <c r="K37" s="106" t="s">
        <v>70</v>
      </c>
      <c r="L37" s="103">
        <v>752</v>
      </c>
      <c r="M37" s="279">
        <v>223981</v>
      </c>
      <c r="N37" s="107">
        <f t="shared" si="2"/>
        <v>3.3574276389515181E-3</v>
      </c>
      <c r="P37" s="326" t="s">
        <v>70</v>
      </c>
      <c r="Q37" s="118">
        <v>990</v>
      </c>
      <c r="R37" s="327">
        <v>66000</v>
      </c>
      <c r="S37" s="328">
        <f t="shared" si="3"/>
        <v>1.4999999999999999E-2</v>
      </c>
      <c r="T37" s="23"/>
      <c r="U37" s="326" t="s">
        <v>70</v>
      </c>
      <c r="V37" s="155">
        <v>953</v>
      </c>
      <c r="W37" s="108">
        <v>56000</v>
      </c>
      <c r="X37" s="328">
        <f t="shared" si="4"/>
        <v>1.7017857142857144E-2</v>
      </c>
      <c r="Y37" s="23"/>
      <c r="Z37" s="326" t="s">
        <v>70</v>
      </c>
      <c r="AA37" s="329">
        <v>752</v>
      </c>
      <c r="AB37" s="108">
        <v>67000</v>
      </c>
      <c r="AC37" s="328">
        <f t="shared" si="5"/>
        <v>1.1223880597014926E-2</v>
      </c>
    </row>
    <row r="38" spans="1:29" x14ac:dyDescent="0.25">
      <c r="A38" s="106" t="s">
        <v>52</v>
      </c>
      <c r="B38" s="324">
        <v>1860</v>
      </c>
      <c r="C38" s="279">
        <v>440840</v>
      </c>
      <c r="D38" s="107">
        <f t="shared" si="0"/>
        <v>4.2192178568188007E-3</v>
      </c>
      <c r="E38" s="61"/>
      <c r="F38" s="106" t="s">
        <v>52</v>
      </c>
      <c r="G38" s="68">
        <v>1965</v>
      </c>
      <c r="H38" s="279">
        <v>464348</v>
      </c>
      <c r="I38" s="107">
        <f t="shared" si="1"/>
        <v>4.2317399881123636E-3</v>
      </c>
      <c r="J38" s="56"/>
      <c r="K38" s="106" t="s">
        <v>52</v>
      </c>
      <c r="L38" s="68">
        <v>1586</v>
      </c>
      <c r="M38" s="279">
        <v>464348</v>
      </c>
      <c r="N38" s="107">
        <f t="shared" si="2"/>
        <v>3.4155417919319131E-3</v>
      </c>
      <c r="P38" s="326" t="s">
        <v>52</v>
      </c>
      <c r="Q38" s="319">
        <v>1860</v>
      </c>
      <c r="R38" s="327">
        <v>77000</v>
      </c>
      <c r="S38" s="328">
        <f t="shared" si="3"/>
        <v>2.4155844155844156E-2</v>
      </c>
      <c r="T38" s="23"/>
      <c r="U38" s="326" t="s">
        <v>52</v>
      </c>
      <c r="V38" s="155">
        <v>1965</v>
      </c>
      <c r="W38" s="108">
        <v>97000</v>
      </c>
      <c r="X38" s="328">
        <f t="shared" si="4"/>
        <v>2.0257731958762886E-2</v>
      </c>
      <c r="Y38" s="23"/>
      <c r="Z38" s="326" t="s">
        <v>52</v>
      </c>
      <c r="AA38" s="155">
        <v>1586</v>
      </c>
      <c r="AB38" s="108">
        <v>81000</v>
      </c>
      <c r="AC38" s="328">
        <f t="shared" si="5"/>
        <v>1.9580246913580245E-2</v>
      </c>
    </row>
    <row r="39" spans="1:29" x14ac:dyDescent="0.25">
      <c r="A39" s="106" t="s">
        <v>62</v>
      </c>
      <c r="B39" s="324">
        <v>2170</v>
      </c>
      <c r="C39" s="279">
        <v>581397</v>
      </c>
      <c r="D39" s="107">
        <f t="shared" si="0"/>
        <v>3.7323894000141039E-3</v>
      </c>
      <c r="E39" s="61"/>
      <c r="F39" s="106" t="s">
        <v>62</v>
      </c>
      <c r="G39" s="68">
        <v>3494</v>
      </c>
      <c r="H39" s="279">
        <v>661605</v>
      </c>
      <c r="I39" s="107">
        <f t="shared" si="1"/>
        <v>5.2810967268989801E-3</v>
      </c>
      <c r="J39" s="56"/>
      <c r="K39" s="106" t="s">
        <v>62</v>
      </c>
      <c r="L39" s="68">
        <v>2935</v>
      </c>
      <c r="M39" s="279">
        <v>661605</v>
      </c>
      <c r="N39" s="107">
        <f t="shared" si="2"/>
        <v>4.4361817096303683E-3</v>
      </c>
      <c r="P39" s="326" t="s">
        <v>62</v>
      </c>
      <c r="Q39" s="319">
        <v>2170</v>
      </c>
      <c r="R39" s="327">
        <v>137000</v>
      </c>
      <c r="S39" s="328">
        <f t="shared" si="3"/>
        <v>1.583941605839416E-2</v>
      </c>
      <c r="T39" s="23"/>
      <c r="U39" s="326" t="s">
        <v>62</v>
      </c>
      <c r="V39" s="155">
        <v>3494</v>
      </c>
      <c r="W39" s="108">
        <v>200000</v>
      </c>
      <c r="X39" s="328">
        <f t="shared" si="4"/>
        <v>1.7469999999999999E-2</v>
      </c>
      <c r="Y39" s="23"/>
      <c r="Z39" s="326" t="s">
        <v>62</v>
      </c>
      <c r="AA39" s="155">
        <v>2935</v>
      </c>
      <c r="AB39" s="108">
        <v>232000</v>
      </c>
      <c r="AC39" s="328">
        <f t="shared" si="5"/>
        <v>1.2650862068965518E-2</v>
      </c>
    </row>
    <row r="40" spans="1:29" x14ac:dyDescent="0.25">
      <c r="A40" s="106" t="s">
        <v>86</v>
      </c>
      <c r="B40" s="324">
        <v>650</v>
      </c>
      <c r="C40" s="279">
        <v>306231</v>
      </c>
      <c r="D40" s="107">
        <f t="shared" si="0"/>
        <v>2.1225806662290886E-3</v>
      </c>
      <c r="E40" s="61"/>
      <c r="F40" s="106" t="s">
        <v>86</v>
      </c>
      <c r="G40" s="68">
        <v>1195</v>
      </c>
      <c r="H40" s="279">
        <v>271122</v>
      </c>
      <c r="I40" s="107">
        <f t="shared" si="1"/>
        <v>4.4076098582925766E-3</v>
      </c>
      <c r="J40" s="56"/>
      <c r="K40" s="106" t="s">
        <v>86</v>
      </c>
      <c r="L40" s="68">
        <v>937</v>
      </c>
      <c r="M40" s="279">
        <v>271122</v>
      </c>
      <c r="N40" s="107">
        <f t="shared" si="2"/>
        <v>3.4560087340754345E-3</v>
      </c>
      <c r="P40" s="326" t="s">
        <v>86</v>
      </c>
      <c r="Q40" s="118">
        <v>650</v>
      </c>
      <c r="R40" s="327">
        <v>28000</v>
      </c>
      <c r="S40" s="328">
        <f t="shared" si="3"/>
        <v>2.3214285714285715E-2</v>
      </c>
      <c r="T40" s="23"/>
      <c r="U40" s="326" t="s">
        <v>86</v>
      </c>
      <c r="V40" s="155">
        <v>1195</v>
      </c>
      <c r="W40" s="108">
        <v>27000</v>
      </c>
      <c r="X40" s="328">
        <f t="shared" si="4"/>
        <v>4.4259259259259262E-2</v>
      </c>
      <c r="Y40" s="23"/>
      <c r="Z40" s="326" t="s">
        <v>86</v>
      </c>
      <c r="AA40" s="155">
        <v>937</v>
      </c>
      <c r="AB40" s="108">
        <v>52000</v>
      </c>
      <c r="AC40" s="328">
        <f t="shared" si="5"/>
        <v>1.801923076923077E-2</v>
      </c>
    </row>
    <row r="41" spans="1:29" x14ac:dyDescent="0.25">
      <c r="A41" s="106" t="s">
        <v>42</v>
      </c>
      <c r="B41" s="324">
        <v>9050</v>
      </c>
      <c r="C41" s="279">
        <v>2131617</v>
      </c>
      <c r="D41" s="107">
        <f t="shared" si="0"/>
        <v>4.2456032204659655E-3</v>
      </c>
      <c r="E41" s="61"/>
      <c r="F41" s="106" t="s">
        <v>42</v>
      </c>
      <c r="G41" s="68">
        <v>10838</v>
      </c>
      <c r="H41" s="279">
        <v>2022117</v>
      </c>
      <c r="I41" s="107">
        <f t="shared" si="1"/>
        <v>5.3597294320753943E-3</v>
      </c>
      <c r="J41" s="56"/>
      <c r="K41" s="106" t="s">
        <v>42</v>
      </c>
      <c r="L41" s="68">
        <v>9810</v>
      </c>
      <c r="M41" s="279">
        <v>2022117</v>
      </c>
      <c r="N41" s="107">
        <f t="shared" si="2"/>
        <v>4.8513513313027884E-3</v>
      </c>
      <c r="P41" s="326" t="s">
        <v>42</v>
      </c>
      <c r="Q41" s="319">
        <v>9050</v>
      </c>
      <c r="R41" s="327">
        <v>316000</v>
      </c>
      <c r="S41" s="328">
        <f t="shared" si="3"/>
        <v>2.8639240506329114E-2</v>
      </c>
      <c r="T41" s="23"/>
      <c r="U41" s="326" t="s">
        <v>42</v>
      </c>
      <c r="V41" s="155">
        <v>10838</v>
      </c>
      <c r="W41" s="108">
        <v>390000</v>
      </c>
      <c r="X41" s="328">
        <f t="shared" si="4"/>
        <v>2.7789743589743589E-2</v>
      </c>
      <c r="Y41" s="23"/>
      <c r="Z41" s="326" t="s">
        <v>42</v>
      </c>
      <c r="AA41" s="155">
        <v>9810</v>
      </c>
      <c r="AB41" s="108">
        <v>483000</v>
      </c>
      <c r="AC41" s="328">
        <f t="shared" si="5"/>
        <v>2.031055900621118E-2</v>
      </c>
    </row>
    <row r="42" spans="1:29" x14ac:dyDescent="0.25">
      <c r="A42" s="106" t="s">
        <v>118</v>
      </c>
      <c r="B42" s="324">
        <v>2480</v>
      </c>
      <c r="C42" s="279">
        <v>502034</v>
      </c>
      <c r="D42" s="107">
        <f t="shared" si="0"/>
        <v>4.9399044686216469E-3</v>
      </c>
      <c r="E42" s="61"/>
      <c r="F42" s="106" t="s">
        <v>118</v>
      </c>
      <c r="G42" s="68">
        <v>3407</v>
      </c>
      <c r="H42" s="279">
        <v>507540</v>
      </c>
      <c r="I42" s="107">
        <f t="shared" si="1"/>
        <v>6.7127714071797294E-3</v>
      </c>
      <c r="J42" s="56"/>
      <c r="K42" s="106" t="s">
        <v>118</v>
      </c>
      <c r="L42" s="68">
        <v>2746</v>
      </c>
      <c r="M42" s="279">
        <v>507540</v>
      </c>
      <c r="N42" s="107">
        <f t="shared" si="2"/>
        <v>5.4104110020885051E-3</v>
      </c>
      <c r="P42" s="326" t="s">
        <v>118</v>
      </c>
      <c r="Q42" s="319">
        <v>2480</v>
      </c>
      <c r="R42" s="327">
        <v>169000</v>
      </c>
      <c r="S42" s="328">
        <f t="shared" si="3"/>
        <v>1.4674556213017751E-2</v>
      </c>
      <c r="T42" s="23"/>
      <c r="U42" s="326" t="s">
        <v>118</v>
      </c>
      <c r="V42" s="155">
        <v>3407</v>
      </c>
      <c r="W42" s="108">
        <v>191000</v>
      </c>
      <c r="X42" s="328">
        <f t="shared" si="4"/>
        <v>1.7837696335078534E-2</v>
      </c>
      <c r="Y42" s="23"/>
      <c r="Z42" s="326" t="s">
        <v>118</v>
      </c>
      <c r="AA42" s="155">
        <v>2746</v>
      </c>
      <c r="AB42" s="108">
        <v>204000</v>
      </c>
      <c r="AC42" s="328">
        <f t="shared" si="5"/>
        <v>1.346078431372549E-2</v>
      </c>
    </row>
    <row r="43" spans="1:29" x14ac:dyDescent="0.25">
      <c r="A43" s="106" t="s">
        <v>72</v>
      </c>
      <c r="B43" s="324">
        <v>27020</v>
      </c>
      <c r="C43" s="279">
        <v>4532748</v>
      </c>
      <c r="D43" s="107">
        <f t="shared" si="0"/>
        <v>5.9610637961783888E-3</v>
      </c>
      <c r="E43" s="61"/>
      <c r="F43" s="106" t="s">
        <v>72</v>
      </c>
      <c r="G43" s="68">
        <v>29693</v>
      </c>
      <c r="H43" s="279">
        <v>4239976</v>
      </c>
      <c r="I43" s="107">
        <f t="shared" si="1"/>
        <v>7.0031056779566673E-3</v>
      </c>
      <c r="J43" s="56"/>
      <c r="K43" s="106" t="s">
        <v>72</v>
      </c>
      <c r="L43" s="68">
        <v>25632</v>
      </c>
      <c r="M43" s="279">
        <v>4239976</v>
      </c>
      <c r="N43" s="107">
        <f t="shared" si="2"/>
        <v>6.0453172376447413E-3</v>
      </c>
      <c r="P43" s="326" t="s">
        <v>72</v>
      </c>
      <c r="Q43" s="319">
        <v>27020</v>
      </c>
      <c r="R43" s="327">
        <v>1129000</v>
      </c>
      <c r="S43" s="328">
        <f t="shared" si="3"/>
        <v>2.3932683790965456E-2</v>
      </c>
      <c r="T43" s="23"/>
      <c r="U43" s="326" t="s">
        <v>72</v>
      </c>
      <c r="V43" s="155">
        <v>29693</v>
      </c>
      <c r="W43" s="108">
        <v>1342000</v>
      </c>
      <c r="X43" s="328">
        <f t="shared" si="4"/>
        <v>2.2125931445603576E-2</v>
      </c>
      <c r="Y43" s="23"/>
      <c r="Z43" s="326" t="s">
        <v>72</v>
      </c>
      <c r="AA43" s="155">
        <v>25632</v>
      </c>
      <c r="AB43" s="108">
        <v>1199000</v>
      </c>
      <c r="AC43" s="328">
        <f t="shared" si="5"/>
        <v>2.1377814845704755E-2</v>
      </c>
    </row>
    <row r="44" spans="1:29" x14ac:dyDescent="0.25">
      <c r="A44" s="106" t="s">
        <v>108</v>
      </c>
      <c r="B44" s="324">
        <v>15880</v>
      </c>
      <c r="C44" s="279">
        <v>2087443</v>
      </c>
      <c r="D44" s="107">
        <f t="shared" si="0"/>
        <v>7.6073933515789409E-3</v>
      </c>
      <c r="E44" s="61"/>
      <c r="F44" s="106" t="s">
        <v>108</v>
      </c>
      <c r="G44" s="68">
        <v>19360</v>
      </c>
      <c r="H44" s="279">
        <v>2285605</v>
      </c>
      <c r="I44" s="107">
        <f t="shared" si="1"/>
        <v>8.4704049912386441E-3</v>
      </c>
      <c r="J44" s="56"/>
      <c r="K44" s="106" t="s">
        <v>108</v>
      </c>
      <c r="L44" s="68">
        <v>16434</v>
      </c>
      <c r="M44" s="279">
        <v>2285605</v>
      </c>
      <c r="N44" s="107">
        <f t="shared" si="2"/>
        <v>7.1902187823355305E-3</v>
      </c>
      <c r="P44" s="326" t="s">
        <v>108</v>
      </c>
      <c r="Q44" s="319">
        <v>15880</v>
      </c>
      <c r="R44" s="327">
        <v>596000</v>
      </c>
      <c r="S44" s="328">
        <f t="shared" si="3"/>
        <v>2.6644295302013423E-2</v>
      </c>
      <c r="T44" s="23"/>
      <c r="U44" s="326" t="s">
        <v>108</v>
      </c>
      <c r="V44" s="329">
        <v>19360</v>
      </c>
      <c r="W44" s="108">
        <v>772000</v>
      </c>
      <c r="X44" s="328">
        <f t="shared" si="4"/>
        <v>2.5077720207253885E-2</v>
      </c>
      <c r="Y44" s="23"/>
      <c r="Z44" s="326" t="s">
        <v>108</v>
      </c>
      <c r="AA44" s="155">
        <v>16434</v>
      </c>
      <c r="AB44" s="108">
        <v>748000</v>
      </c>
      <c r="AC44" s="328">
        <f t="shared" si="5"/>
        <v>2.1970588235294117E-2</v>
      </c>
    </row>
    <row r="45" spans="1:29" x14ac:dyDescent="0.25">
      <c r="A45" s="106" t="s">
        <v>54</v>
      </c>
      <c r="B45" s="324">
        <v>380</v>
      </c>
      <c r="C45" s="279">
        <v>146827</v>
      </c>
      <c r="D45" s="107">
        <f t="shared" si="0"/>
        <v>2.5880798490740802E-3</v>
      </c>
      <c r="E45" s="61"/>
      <c r="F45" s="106" t="s">
        <v>54</v>
      </c>
      <c r="G45" s="103">
        <v>486</v>
      </c>
      <c r="H45" s="279">
        <v>162688</v>
      </c>
      <c r="I45" s="107">
        <f t="shared" si="1"/>
        <v>2.9873131392604249E-3</v>
      </c>
      <c r="J45" s="56"/>
      <c r="K45" s="106" t="s">
        <v>54</v>
      </c>
      <c r="L45" s="103">
        <v>419</v>
      </c>
      <c r="M45" s="279">
        <v>162688</v>
      </c>
      <c r="N45" s="107">
        <f t="shared" si="2"/>
        <v>2.5754819040125884E-3</v>
      </c>
      <c r="P45" s="326" t="s">
        <v>54</v>
      </c>
      <c r="Q45" s="118">
        <v>380</v>
      </c>
      <c r="R45" s="327">
        <v>26000</v>
      </c>
      <c r="S45" s="328">
        <f t="shared" si="3"/>
        <v>1.4615384615384615E-2</v>
      </c>
      <c r="T45" s="23"/>
      <c r="U45" s="326" t="s">
        <v>54</v>
      </c>
      <c r="V45" s="155">
        <v>486</v>
      </c>
      <c r="W45" s="108">
        <v>30000</v>
      </c>
      <c r="X45" s="328">
        <f t="shared" si="4"/>
        <v>1.6199999999999999E-2</v>
      </c>
      <c r="Y45" s="23"/>
      <c r="Z45" s="326" t="s">
        <v>54</v>
      </c>
      <c r="AA45" s="329">
        <v>419</v>
      </c>
      <c r="AB45" s="108">
        <v>32000</v>
      </c>
      <c r="AC45" s="328">
        <f t="shared" si="5"/>
        <v>1.3093749999999999E-2</v>
      </c>
    </row>
    <row r="46" spans="1:29" x14ac:dyDescent="0.25">
      <c r="A46" s="106" t="s">
        <v>112</v>
      </c>
      <c r="B46" s="324">
        <v>21650</v>
      </c>
      <c r="C46" s="279">
        <v>2815289</v>
      </c>
      <c r="D46" s="107">
        <f t="shared" si="0"/>
        <v>7.6901518813876661E-3</v>
      </c>
      <c r="E46" s="61"/>
      <c r="F46" s="106" t="s">
        <v>112</v>
      </c>
      <c r="G46" s="68">
        <v>22697</v>
      </c>
      <c r="H46" s="279">
        <v>2649830</v>
      </c>
      <c r="I46" s="107">
        <f t="shared" si="1"/>
        <v>8.5654551424053614E-3</v>
      </c>
      <c r="J46" s="56"/>
      <c r="K46" s="106" t="s">
        <v>112</v>
      </c>
      <c r="L46" s="68">
        <v>17955</v>
      </c>
      <c r="M46" s="279">
        <v>2649830</v>
      </c>
      <c r="N46" s="107">
        <f t="shared" si="2"/>
        <v>6.7759063788997787E-3</v>
      </c>
      <c r="P46" s="326" t="s">
        <v>112</v>
      </c>
      <c r="Q46" s="319">
        <v>21650</v>
      </c>
      <c r="R46" s="327">
        <v>533000</v>
      </c>
      <c r="S46" s="328">
        <f t="shared" si="3"/>
        <v>4.0619136960600377E-2</v>
      </c>
      <c r="T46" s="23"/>
      <c r="U46" s="326" t="s">
        <v>112</v>
      </c>
      <c r="V46" s="155">
        <v>22697</v>
      </c>
      <c r="W46" s="108">
        <v>721000</v>
      </c>
      <c r="X46" s="328">
        <f t="shared" si="4"/>
        <v>3.147988904299584E-2</v>
      </c>
      <c r="Y46" s="23"/>
      <c r="Z46" s="326" t="s">
        <v>112</v>
      </c>
      <c r="AA46" s="155">
        <v>17955</v>
      </c>
      <c r="AB46" s="108">
        <v>564000</v>
      </c>
      <c r="AC46" s="328">
        <f t="shared" si="5"/>
        <v>3.183510638297872E-2</v>
      </c>
    </row>
    <row r="47" spans="1:29" x14ac:dyDescent="0.25">
      <c r="A47" s="106" t="s">
        <v>120</v>
      </c>
      <c r="B47" s="324">
        <v>5690</v>
      </c>
      <c r="C47" s="279">
        <v>878243</v>
      </c>
      <c r="D47" s="107">
        <f t="shared" si="0"/>
        <v>6.478844693325196E-3</v>
      </c>
      <c r="E47" s="61"/>
      <c r="F47" s="106" t="s">
        <v>120</v>
      </c>
      <c r="G47" s="68">
        <v>7589</v>
      </c>
      <c r="H47" s="279">
        <v>857606</v>
      </c>
      <c r="I47" s="107">
        <f t="shared" si="1"/>
        <v>8.84905189562573E-3</v>
      </c>
      <c r="J47" s="56"/>
      <c r="K47" s="106" t="s">
        <v>120</v>
      </c>
      <c r="L47" s="68">
        <v>5853</v>
      </c>
      <c r="M47" s="279">
        <v>857606</v>
      </c>
      <c r="N47" s="107">
        <f t="shared" si="2"/>
        <v>6.8248123264062982E-3</v>
      </c>
      <c r="P47" s="326" t="s">
        <v>120</v>
      </c>
      <c r="Q47" s="319">
        <v>5690</v>
      </c>
      <c r="R47" s="327">
        <v>225000</v>
      </c>
      <c r="S47" s="328">
        <f t="shared" si="3"/>
        <v>2.5288888888888889E-2</v>
      </c>
      <c r="T47" s="23"/>
      <c r="U47" s="326" t="s">
        <v>120</v>
      </c>
      <c r="V47" s="155">
        <v>7589</v>
      </c>
      <c r="W47" s="108">
        <v>310000</v>
      </c>
      <c r="X47" s="328">
        <f t="shared" si="4"/>
        <v>2.4480645161290324E-2</v>
      </c>
      <c r="Y47" s="23"/>
      <c r="Z47" s="326" t="s">
        <v>120</v>
      </c>
      <c r="AA47" s="155">
        <v>5853</v>
      </c>
      <c r="AB47" s="108">
        <v>248000</v>
      </c>
      <c r="AC47" s="328">
        <f t="shared" si="5"/>
        <v>2.3600806451612902E-2</v>
      </c>
    </row>
    <row r="48" spans="1:29" x14ac:dyDescent="0.25">
      <c r="A48" s="106" t="s">
        <v>88</v>
      </c>
      <c r="B48" s="324">
        <v>2560</v>
      </c>
      <c r="C48" s="279">
        <v>849172</v>
      </c>
      <c r="D48" s="107">
        <f t="shared" si="0"/>
        <v>3.0147013796969283E-3</v>
      </c>
      <c r="E48" s="61"/>
      <c r="F48" s="106" t="s">
        <v>88</v>
      </c>
      <c r="G48" s="68">
        <v>3536</v>
      </c>
      <c r="H48" s="279">
        <v>857606</v>
      </c>
      <c r="I48" s="107">
        <f t="shared" si="1"/>
        <v>4.1231054820045571E-3</v>
      </c>
      <c r="J48" s="56"/>
      <c r="K48" s="106" t="s">
        <v>88</v>
      </c>
      <c r="L48" s="68">
        <v>2901</v>
      </c>
      <c r="M48" s="279">
        <v>857606</v>
      </c>
      <c r="N48" s="107">
        <f t="shared" si="2"/>
        <v>3.3826722294386935E-3</v>
      </c>
      <c r="P48" s="326" t="s">
        <v>88</v>
      </c>
      <c r="Q48" s="319">
        <v>2560</v>
      </c>
      <c r="R48" s="327">
        <v>198000</v>
      </c>
      <c r="S48" s="328">
        <f t="shared" si="3"/>
        <v>1.2929292929292929E-2</v>
      </c>
      <c r="T48" s="23"/>
      <c r="U48" s="326" t="s">
        <v>88</v>
      </c>
      <c r="V48" s="155">
        <v>3536</v>
      </c>
      <c r="W48" s="108">
        <v>229000</v>
      </c>
      <c r="X48" s="328">
        <f t="shared" si="4"/>
        <v>1.5441048034934499E-2</v>
      </c>
      <c r="Y48" s="23"/>
      <c r="Z48" s="326" t="s">
        <v>88</v>
      </c>
      <c r="AA48" s="155">
        <v>2901</v>
      </c>
      <c r="AB48" s="108">
        <v>175000</v>
      </c>
      <c r="AC48" s="328">
        <f t="shared" si="5"/>
        <v>1.6577142857142856E-2</v>
      </c>
    </row>
    <row r="49" spans="1:29" x14ac:dyDescent="0.25">
      <c r="A49" s="106" t="s">
        <v>100</v>
      </c>
      <c r="B49" s="324">
        <v>22430</v>
      </c>
      <c r="C49" s="279">
        <v>2830694</v>
      </c>
      <c r="D49" s="107">
        <f t="shared" si="0"/>
        <v>7.9238518893246668E-3</v>
      </c>
      <c r="E49" s="61"/>
      <c r="F49" s="106" t="s">
        <v>100</v>
      </c>
      <c r="G49" s="68">
        <v>30734</v>
      </c>
      <c r="H49" s="279">
        <v>2715645</v>
      </c>
      <c r="I49" s="107">
        <f t="shared" si="1"/>
        <v>1.1317385004299163E-2</v>
      </c>
      <c r="J49" s="56"/>
      <c r="K49" s="106" t="s">
        <v>100</v>
      </c>
      <c r="L49" s="68">
        <v>25935</v>
      </c>
      <c r="M49" s="279">
        <v>2715645</v>
      </c>
      <c r="N49" s="107">
        <f t="shared" si="2"/>
        <v>9.5502173516788837E-3</v>
      </c>
      <c r="P49" s="326" t="s">
        <v>100</v>
      </c>
      <c r="Q49" s="319">
        <v>22430</v>
      </c>
      <c r="R49" s="327">
        <v>553000</v>
      </c>
      <c r="S49" s="328">
        <f t="shared" si="3"/>
        <v>4.0560578661844482E-2</v>
      </c>
      <c r="T49" s="23"/>
      <c r="U49" s="326" t="s">
        <v>100</v>
      </c>
      <c r="V49" s="155">
        <v>30734</v>
      </c>
      <c r="W49" s="108">
        <v>580000</v>
      </c>
      <c r="X49" s="328">
        <f t="shared" si="4"/>
        <v>5.2989655172413795E-2</v>
      </c>
      <c r="Y49" s="23"/>
      <c r="Z49" s="326" t="s">
        <v>100</v>
      </c>
      <c r="AA49" s="155">
        <v>25935</v>
      </c>
      <c r="AB49" s="108">
        <v>614000</v>
      </c>
      <c r="AC49" s="328">
        <f t="shared" si="5"/>
        <v>4.2239413680781761E-2</v>
      </c>
    </row>
    <row r="50" spans="1:29" x14ac:dyDescent="0.25">
      <c r="A50" s="106" t="s">
        <v>96</v>
      </c>
      <c r="B50" s="324">
        <v>1680</v>
      </c>
      <c r="C50" s="279">
        <v>244049</v>
      </c>
      <c r="D50" s="107">
        <f t="shared" si="0"/>
        <v>6.8838634864310036E-3</v>
      </c>
      <c r="E50" s="61"/>
      <c r="F50" s="106" t="s">
        <v>96</v>
      </c>
      <c r="G50" s="68">
        <v>1971</v>
      </c>
      <c r="H50" s="279">
        <v>213987</v>
      </c>
      <c r="I50" s="107">
        <f t="shared" si="1"/>
        <v>9.2108399108357056E-3</v>
      </c>
      <c r="J50" s="56"/>
      <c r="K50" s="106" t="s">
        <v>96</v>
      </c>
      <c r="L50" s="68">
        <v>1630</v>
      </c>
      <c r="M50" s="279">
        <v>213987</v>
      </c>
      <c r="N50" s="107">
        <f t="shared" si="2"/>
        <v>7.6172851621827495E-3</v>
      </c>
      <c r="P50" s="326" t="s">
        <v>96</v>
      </c>
      <c r="Q50" s="319">
        <v>1680</v>
      </c>
      <c r="R50" s="327">
        <v>50000</v>
      </c>
      <c r="S50" s="328">
        <f t="shared" si="3"/>
        <v>3.3599999999999998E-2</v>
      </c>
      <c r="T50" s="23"/>
      <c r="U50" s="326" t="s">
        <v>96</v>
      </c>
      <c r="V50" s="155">
        <v>1971</v>
      </c>
      <c r="W50" s="108">
        <v>55000</v>
      </c>
      <c r="X50" s="328">
        <f t="shared" si="4"/>
        <v>3.5836363636363638E-2</v>
      </c>
      <c r="Y50" s="23"/>
      <c r="Z50" s="326" t="s">
        <v>96</v>
      </c>
      <c r="AA50" s="155">
        <v>1630</v>
      </c>
      <c r="AB50" s="108">
        <v>64000</v>
      </c>
      <c r="AC50" s="328">
        <f t="shared" si="5"/>
        <v>2.5468749999999998E-2</v>
      </c>
    </row>
    <row r="51" spans="1:29" x14ac:dyDescent="0.25">
      <c r="A51" s="106" t="s">
        <v>116</v>
      </c>
      <c r="B51" s="324">
        <v>8570</v>
      </c>
      <c r="C51" s="279">
        <v>1023504</v>
      </c>
      <c r="D51" s="107">
        <f t="shared" si="0"/>
        <v>8.3731963920023762E-3</v>
      </c>
      <c r="E51" s="61"/>
      <c r="F51" s="106" t="s">
        <v>116</v>
      </c>
      <c r="G51" s="68">
        <v>11041</v>
      </c>
      <c r="H51" s="279">
        <v>1079798</v>
      </c>
      <c r="I51" s="107">
        <f t="shared" si="1"/>
        <v>1.0225060613188763E-2</v>
      </c>
      <c r="J51" s="56"/>
      <c r="K51" s="106" t="s">
        <v>116</v>
      </c>
      <c r="L51" s="68">
        <v>9458</v>
      </c>
      <c r="M51" s="279">
        <v>1079798</v>
      </c>
      <c r="N51" s="107">
        <f t="shared" si="2"/>
        <v>8.7590456733574237E-3</v>
      </c>
      <c r="P51" s="326" t="s">
        <v>116</v>
      </c>
      <c r="Q51" s="319">
        <v>8570</v>
      </c>
      <c r="R51" s="327">
        <v>254000</v>
      </c>
      <c r="S51" s="328">
        <f t="shared" si="3"/>
        <v>3.3740157480314961E-2</v>
      </c>
      <c r="T51" s="23"/>
      <c r="U51" s="326" t="s">
        <v>116</v>
      </c>
      <c r="V51" s="329">
        <v>11041</v>
      </c>
      <c r="W51" s="108">
        <v>320000</v>
      </c>
      <c r="X51" s="328">
        <f t="shared" si="4"/>
        <v>3.4503125000000003E-2</v>
      </c>
      <c r="Y51" s="23"/>
      <c r="Z51" s="326" t="s">
        <v>116</v>
      </c>
      <c r="AA51" s="155">
        <v>9458</v>
      </c>
      <c r="AB51" s="108">
        <v>269000</v>
      </c>
      <c r="AC51" s="328">
        <f t="shared" si="5"/>
        <v>3.5159851301115243E-2</v>
      </c>
    </row>
    <row r="52" spans="1:29" x14ac:dyDescent="0.25">
      <c r="A52" s="106" t="s">
        <v>38</v>
      </c>
      <c r="B52" s="324">
        <v>740</v>
      </c>
      <c r="C52" s="279">
        <v>195426</v>
      </c>
      <c r="D52" s="107">
        <f t="shared" si="0"/>
        <v>3.7865995312803824E-3</v>
      </c>
      <c r="E52" s="61"/>
      <c r="F52" s="106" t="s">
        <v>38</v>
      </c>
      <c r="G52" s="103">
        <v>969</v>
      </c>
      <c r="H52" s="279">
        <v>207959</v>
      </c>
      <c r="I52" s="107">
        <f t="shared" si="1"/>
        <v>4.6595723195437559E-3</v>
      </c>
      <c r="J52" s="56"/>
      <c r="K52" s="106" t="s">
        <v>38</v>
      </c>
      <c r="L52" s="103">
        <v>819</v>
      </c>
      <c r="M52" s="279">
        <v>207959</v>
      </c>
      <c r="N52" s="107">
        <f t="shared" si="2"/>
        <v>3.9382762948465804E-3</v>
      </c>
      <c r="P52" s="326" t="s">
        <v>38</v>
      </c>
      <c r="Q52" s="118">
        <v>740</v>
      </c>
      <c r="R52" s="327">
        <v>34000</v>
      </c>
      <c r="S52" s="328">
        <f t="shared" si="3"/>
        <v>2.1764705882352939E-2</v>
      </c>
      <c r="T52" s="23"/>
      <c r="U52" s="326" t="s">
        <v>38</v>
      </c>
      <c r="V52" s="155">
        <v>969</v>
      </c>
      <c r="W52" s="108">
        <v>44000</v>
      </c>
      <c r="X52" s="328">
        <f t="shared" si="4"/>
        <v>2.2022727272727274E-2</v>
      </c>
      <c r="Y52" s="23"/>
      <c r="Z52" s="326" t="s">
        <v>38</v>
      </c>
      <c r="AA52" s="329">
        <v>819</v>
      </c>
      <c r="AB52" s="108">
        <v>34000</v>
      </c>
      <c r="AC52" s="328">
        <f t="shared" si="5"/>
        <v>2.4088235294117646E-2</v>
      </c>
    </row>
    <row r="53" spans="1:29" x14ac:dyDescent="0.25">
      <c r="A53" s="106" t="s">
        <v>126</v>
      </c>
      <c r="B53" s="324">
        <v>10600</v>
      </c>
      <c r="C53" s="279">
        <v>1394479</v>
      </c>
      <c r="D53" s="107">
        <f t="shared" si="0"/>
        <v>7.601405256013178E-3</v>
      </c>
      <c r="E53" s="61"/>
      <c r="F53" s="106" t="s">
        <v>126</v>
      </c>
      <c r="G53" s="68">
        <v>12483</v>
      </c>
      <c r="H53" s="279">
        <v>1491577</v>
      </c>
      <c r="I53" s="107">
        <f t="shared" si="1"/>
        <v>8.3689946948766313E-3</v>
      </c>
      <c r="J53" s="56"/>
      <c r="K53" s="106" t="s">
        <v>126</v>
      </c>
      <c r="L53" s="68">
        <v>10117</v>
      </c>
      <c r="M53" s="279">
        <v>1491577</v>
      </c>
      <c r="N53" s="107">
        <f t="shared" si="2"/>
        <v>6.7827540918102116E-3</v>
      </c>
      <c r="P53" s="326" t="s">
        <v>126</v>
      </c>
      <c r="Q53" s="319">
        <v>10600</v>
      </c>
      <c r="R53" s="327">
        <v>355000</v>
      </c>
      <c r="S53" s="328">
        <f t="shared" si="3"/>
        <v>2.9859154929577466E-2</v>
      </c>
      <c r="T53" s="23"/>
      <c r="U53" s="326" t="s">
        <v>126</v>
      </c>
      <c r="V53" s="155">
        <v>12483</v>
      </c>
      <c r="W53" s="108">
        <v>439000</v>
      </c>
      <c r="X53" s="328">
        <f t="shared" si="4"/>
        <v>2.8435079726651481E-2</v>
      </c>
      <c r="Y53" s="23"/>
      <c r="Z53" s="326" t="s">
        <v>126</v>
      </c>
      <c r="AA53" s="155">
        <v>10117</v>
      </c>
      <c r="AB53" s="108">
        <v>459000</v>
      </c>
      <c r="AC53" s="328">
        <f t="shared" si="5"/>
        <v>2.2041394335511982E-2</v>
      </c>
    </row>
    <row r="54" spans="1:29" x14ac:dyDescent="0.25">
      <c r="A54" s="106" t="s">
        <v>82</v>
      </c>
      <c r="B54" s="324">
        <v>34010</v>
      </c>
      <c r="C54" s="279">
        <v>6240162</v>
      </c>
      <c r="D54" s="107">
        <f t="shared" si="0"/>
        <v>5.4501790177883206E-3</v>
      </c>
      <c r="E54" s="61"/>
      <c r="F54" s="106" t="s">
        <v>82</v>
      </c>
      <c r="G54" s="68">
        <v>58069</v>
      </c>
      <c r="H54" s="279">
        <v>7041986</v>
      </c>
      <c r="I54" s="107">
        <f t="shared" si="1"/>
        <v>8.2461112532742891E-3</v>
      </c>
      <c r="J54" s="56"/>
      <c r="K54" s="106" t="s">
        <v>82</v>
      </c>
      <c r="L54" s="68">
        <v>46680</v>
      </c>
      <c r="M54" s="279">
        <v>7041986</v>
      </c>
      <c r="N54" s="107">
        <f t="shared" si="2"/>
        <v>6.6288118153032399E-3</v>
      </c>
      <c r="P54" s="326" t="s">
        <v>82</v>
      </c>
      <c r="Q54" s="319">
        <v>34010</v>
      </c>
      <c r="R54" s="327">
        <v>1999000</v>
      </c>
      <c r="S54" s="328">
        <f t="shared" si="3"/>
        <v>1.7013506753376689E-2</v>
      </c>
      <c r="T54" s="23"/>
      <c r="U54" s="326" t="s">
        <v>82</v>
      </c>
      <c r="V54" s="155">
        <v>58069</v>
      </c>
      <c r="W54" s="108">
        <v>2465000</v>
      </c>
      <c r="X54" s="328">
        <f t="shared" si="4"/>
        <v>2.3557403651115617E-2</v>
      </c>
      <c r="Y54" s="23"/>
      <c r="Z54" s="326" t="s">
        <v>82</v>
      </c>
      <c r="AA54" s="155">
        <v>46680</v>
      </c>
      <c r="AB54" s="108">
        <v>2141000</v>
      </c>
      <c r="AC54" s="328">
        <f t="shared" si="5"/>
        <v>2.1802895843063989E-2</v>
      </c>
    </row>
    <row r="55" spans="1:29" x14ac:dyDescent="0.25">
      <c r="A55" s="106" t="s">
        <v>36</v>
      </c>
      <c r="B55" s="324">
        <v>1710</v>
      </c>
      <c r="C55" s="279">
        <v>742927</v>
      </c>
      <c r="D55" s="107">
        <f t="shared" si="0"/>
        <v>2.3017066279728696E-3</v>
      </c>
      <c r="E55" s="61"/>
      <c r="F55" s="106" t="s">
        <v>36</v>
      </c>
      <c r="G55" s="68">
        <v>1991</v>
      </c>
      <c r="H55" s="279">
        <v>896589</v>
      </c>
      <c r="I55" s="107">
        <f t="shared" si="1"/>
        <v>2.220638441917088E-3</v>
      </c>
      <c r="J55" s="56"/>
      <c r="K55" s="106" t="s">
        <v>36</v>
      </c>
      <c r="L55" s="68">
        <v>1673</v>
      </c>
      <c r="M55" s="279">
        <v>896589</v>
      </c>
      <c r="N55" s="107">
        <f t="shared" si="2"/>
        <v>1.8659608806264631E-3</v>
      </c>
      <c r="P55" s="326" t="s">
        <v>36</v>
      </c>
      <c r="Q55" s="319">
        <v>1710</v>
      </c>
      <c r="R55" s="327">
        <v>137000</v>
      </c>
      <c r="S55" s="328">
        <f t="shared" si="3"/>
        <v>1.2481751824817519E-2</v>
      </c>
      <c r="T55" s="23"/>
      <c r="U55" s="326" t="s">
        <v>36</v>
      </c>
      <c r="V55" s="329">
        <v>1991</v>
      </c>
      <c r="W55" s="108">
        <v>164000</v>
      </c>
      <c r="X55" s="328">
        <f t="shared" si="4"/>
        <v>1.2140243902439025E-2</v>
      </c>
      <c r="Y55" s="23"/>
      <c r="Z55" s="326" t="s">
        <v>36</v>
      </c>
      <c r="AA55" s="155">
        <v>1673</v>
      </c>
      <c r="AB55" s="108">
        <v>117000</v>
      </c>
      <c r="AC55" s="328">
        <f t="shared" si="5"/>
        <v>1.42991452991453E-2</v>
      </c>
    </row>
    <row r="56" spans="1:29" x14ac:dyDescent="0.25">
      <c r="A56" s="106" t="s">
        <v>94</v>
      </c>
      <c r="B56" s="324">
        <v>580</v>
      </c>
      <c r="C56" s="279">
        <v>137446</v>
      </c>
      <c r="D56" s="107">
        <f t="shared" si="0"/>
        <v>4.2198390640687975E-3</v>
      </c>
      <c r="E56" s="61"/>
      <c r="F56" s="106" t="s">
        <v>94</v>
      </c>
      <c r="G56" s="103">
        <v>691</v>
      </c>
      <c r="H56" s="279">
        <v>122701</v>
      </c>
      <c r="I56" s="107">
        <f t="shared" si="1"/>
        <v>5.6315759447763264E-3</v>
      </c>
      <c r="J56" s="56"/>
      <c r="K56" s="106" t="s">
        <v>94</v>
      </c>
      <c r="L56" s="103">
        <v>459</v>
      </c>
      <c r="M56" s="279">
        <v>122701</v>
      </c>
      <c r="N56" s="107">
        <f t="shared" si="2"/>
        <v>3.7408008084693686E-3</v>
      </c>
      <c r="P56" s="326" t="s">
        <v>94</v>
      </c>
      <c r="Q56" s="118">
        <v>580</v>
      </c>
      <c r="R56" s="327">
        <v>23000</v>
      </c>
      <c r="S56" s="328">
        <f t="shared" si="3"/>
        <v>2.5217391304347827E-2</v>
      </c>
      <c r="T56" s="23"/>
      <c r="U56" s="326" t="s">
        <v>94</v>
      </c>
      <c r="V56" s="155">
        <v>691</v>
      </c>
      <c r="W56" s="108">
        <v>22000</v>
      </c>
      <c r="X56" s="328">
        <f t="shared" si="4"/>
        <v>3.1409090909090907E-2</v>
      </c>
      <c r="Y56" s="23"/>
      <c r="Z56" s="326" t="s">
        <v>94</v>
      </c>
      <c r="AA56" s="329">
        <v>459</v>
      </c>
      <c r="AB56" s="108">
        <v>20000</v>
      </c>
      <c r="AC56" s="328">
        <f t="shared" si="5"/>
        <v>2.2950000000000002E-2</v>
      </c>
    </row>
    <row r="57" spans="1:29" x14ac:dyDescent="0.25">
      <c r="A57" s="106" t="s">
        <v>58</v>
      </c>
      <c r="B57" s="324">
        <v>8690</v>
      </c>
      <c r="C57" s="279">
        <v>1798767</v>
      </c>
      <c r="D57" s="107">
        <f t="shared" si="0"/>
        <v>4.8310870724223871E-3</v>
      </c>
      <c r="E57" s="61"/>
      <c r="F57" s="106" t="s">
        <v>58</v>
      </c>
      <c r="G57" s="68">
        <v>11115</v>
      </c>
      <c r="H57" s="279">
        <v>1864535</v>
      </c>
      <c r="I57" s="107">
        <f t="shared" si="1"/>
        <v>5.9612718452590058E-3</v>
      </c>
      <c r="J57" s="56"/>
      <c r="K57" s="106" t="s">
        <v>58</v>
      </c>
      <c r="L57" s="68">
        <v>9425</v>
      </c>
      <c r="M57" s="279">
        <v>1864535</v>
      </c>
      <c r="N57" s="107">
        <f t="shared" si="2"/>
        <v>5.0548796348687478E-3</v>
      </c>
      <c r="P57" s="326" t="s">
        <v>58</v>
      </c>
      <c r="Q57" s="319">
        <v>8690</v>
      </c>
      <c r="R57" s="327">
        <v>305000</v>
      </c>
      <c r="S57" s="328">
        <f t="shared" si="3"/>
        <v>2.8491803278688523E-2</v>
      </c>
      <c r="T57" s="23"/>
      <c r="U57" s="326" t="s">
        <v>58</v>
      </c>
      <c r="V57" s="155">
        <v>11115</v>
      </c>
      <c r="W57" s="108">
        <v>313000</v>
      </c>
      <c r="X57" s="328">
        <f t="shared" si="4"/>
        <v>3.5511182108626201E-2</v>
      </c>
      <c r="Y57" s="23"/>
      <c r="Z57" s="326" t="s">
        <v>58</v>
      </c>
      <c r="AA57" s="155">
        <v>9425</v>
      </c>
      <c r="AB57" s="108">
        <v>329000</v>
      </c>
      <c r="AC57" s="328">
        <f t="shared" si="5"/>
        <v>2.8647416413373861E-2</v>
      </c>
    </row>
    <row r="58" spans="1:29" x14ac:dyDescent="0.25">
      <c r="A58" s="106" t="s">
        <v>68</v>
      </c>
      <c r="B58" s="324">
        <v>5520</v>
      </c>
      <c r="C58" s="279">
        <v>1496581</v>
      </c>
      <c r="D58" s="107">
        <f t="shared" si="0"/>
        <v>3.6884071092710652E-3</v>
      </c>
      <c r="E58" s="61"/>
      <c r="F58" s="106" t="s">
        <v>68</v>
      </c>
      <c r="G58" s="68">
        <v>6626</v>
      </c>
      <c r="H58" s="279">
        <v>1595795</v>
      </c>
      <c r="I58" s="107">
        <f t="shared" si="1"/>
        <v>4.1521624018122632E-3</v>
      </c>
      <c r="J58" s="56"/>
      <c r="K58" s="106" t="s">
        <v>68</v>
      </c>
      <c r="L58" s="68">
        <v>5382</v>
      </c>
      <c r="M58" s="279">
        <v>1595795</v>
      </c>
      <c r="N58" s="107">
        <f t="shared" si="2"/>
        <v>3.3726136502495621E-3</v>
      </c>
      <c r="P58" s="326" t="s">
        <v>68</v>
      </c>
      <c r="Q58" s="319">
        <v>5520</v>
      </c>
      <c r="R58" s="327">
        <v>334000</v>
      </c>
      <c r="S58" s="328">
        <f t="shared" si="3"/>
        <v>1.6526946107784431E-2</v>
      </c>
      <c r="T58" s="23"/>
      <c r="U58" s="326" t="s">
        <v>68</v>
      </c>
      <c r="V58" s="155">
        <v>6626</v>
      </c>
      <c r="W58" s="108">
        <v>358000</v>
      </c>
      <c r="X58" s="328">
        <f t="shared" si="4"/>
        <v>1.8508379888268155E-2</v>
      </c>
      <c r="Y58" s="23"/>
      <c r="Z58" s="326" t="s">
        <v>68</v>
      </c>
      <c r="AA58" s="155">
        <v>5382</v>
      </c>
      <c r="AB58" s="108">
        <v>341000</v>
      </c>
      <c r="AC58" s="328">
        <f t="shared" si="5"/>
        <v>1.5782991202346042E-2</v>
      </c>
    </row>
    <row r="59" spans="1:29" x14ac:dyDescent="0.25">
      <c r="A59" s="106" t="s">
        <v>134</v>
      </c>
      <c r="B59" s="324">
        <v>3540</v>
      </c>
      <c r="C59" s="279">
        <v>390901</v>
      </c>
      <c r="D59" s="107">
        <f t="shared" si="0"/>
        <v>9.0560013916567116E-3</v>
      </c>
      <c r="E59" s="61"/>
      <c r="F59" s="106" t="s">
        <v>134</v>
      </c>
      <c r="G59" s="68">
        <v>3441</v>
      </c>
      <c r="H59" s="279">
        <v>381678</v>
      </c>
      <c r="I59" s="107">
        <f t="shared" si="1"/>
        <v>9.0154528162482515E-3</v>
      </c>
      <c r="J59" s="56"/>
      <c r="K59" s="106" t="s">
        <v>134</v>
      </c>
      <c r="L59" s="68">
        <v>2756</v>
      </c>
      <c r="M59" s="279">
        <v>381678</v>
      </c>
      <c r="N59" s="107">
        <f t="shared" si="2"/>
        <v>7.2207462835164717E-3</v>
      </c>
      <c r="P59" s="326" t="s">
        <v>134</v>
      </c>
      <c r="Q59" s="319">
        <v>3540</v>
      </c>
      <c r="R59" s="327">
        <v>132000</v>
      </c>
      <c r="S59" s="328">
        <f t="shared" si="3"/>
        <v>2.6818181818181817E-2</v>
      </c>
      <c r="T59" s="23"/>
      <c r="U59" s="326" t="s">
        <v>134</v>
      </c>
      <c r="V59" s="155">
        <v>3441</v>
      </c>
      <c r="W59" s="108">
        <v>108000</v>
      </c>
      <c r="X59" s="328">
        <f t="shared" si="4"/>
        <v>3.1861111111111111E-2</v>
      </c>
      <c r="Y59" s="23"/>
      <c r="Z59" s="326" t="s">
        <v>134</v>
      </c>
      <c r="AA59" s="155">
        <v>2756</v>
      </c>
      <c r="AB59" s="108">
        <v>99000</v>
      </c>
      <c r="AC59" s="328">
        <f t="shared" si="5"/>
        <v>2.7838383838383839E-2</v>
      </c>
    </row>
    <row r="60" spans="1:29" x14ac:dyDescent="0.25">
      <c r="A60" s="106" t="s">
        <v>76</v>
      </c>
      <c r="B60" s="324">
        <v>8360</v>
      </c>
      <c r="C60" s="279">
        <v>1332894</v>
      </c>
      <c r="D60" s="107">
        <f t="shared" si="0"/>
        <v>6.2720666459598435E-3</v>
      </c>
      <c r="E60" s="61"/>
      <c r="F60" s="106" t="s">
        <v>76</v>
      </c>
      <c r="G60" s="68">
        <v>9149</v>
      </c>
      <c r="H60" s="279">
        <v>1307776</v>
      </c>
      <c r="I60" s="107">
        <f t="shared" si="1"/>
        <v>6.9958463834785163E-3</v>
      </c>
      <c r="J60" s="56"/>
      <c r="K60" s="106" t="s">
        <v>76</v>
      </c>
      <c r="L60" s="68">
        <v>7081</v>
      </c>
      <c r="M60" s="279">
        <v>1307776</v>
      </c>
      <c r="N60" s="107">
        <f t="shared" si="2"/>
        <v>5.4145358226485273E-3</v>
      </c>
      <c r="P60" s="326" t="s">
        <v>76</v>
      </c>
      <c r="Q60" s="319">
        <v>8360</v>
      </c>
      <c r="R60" s="327">
        <v>268000</v>
      </c>
      <c r="S60" s="328">
        <f t="shared" si="3"/>
        <v>3.119402985074627E-2</v>
      </c>
      <c r="T60" s="23"/>
      <c r="U60" s="326" t="s">
        <v>76</v>
      </c>
      <c r="V60" s="329">
        <v>9149</v>
      </c>
      <c r="W60" s="108">
        <v>233000</v>
      </c>
      <c r="X60" s="328">
        <f t="shared" si="4"/>
        <v>3.9266094420600861E-2</v>
      </c>
      <c r="Y60" s="23"/>
      <c r="Z60" s="326" t="s">
        <v>76</v>
      </c>
      <c r="AA60" s="155">
        <v>7081</v>
      </c>
      <c r="AB60" s="108">
        <v>277000</v>
      </c>
      <c r="AC60" s="328">
        <f t="shared" si="5"/>
        <v>2.556317689530686E-2</v>
      </c>
    </row>
    <row r="61" spans="1:29" x14ac:dyDescent="0.25">
      <c r="A61" s="106" t="s">
        <v>44</v>
      </c>
      <c r="B61" s="324">
        <v>360</v>
      </c>
      <c r="C61" s="279">
        <v>121073</v>
      </c>
      <c r="D61" s="107">
        <f t="shared" si="0"/>
        <v>2.9734127344659832E-3</v>
      </c>
      <c r="E61" s="61"/>
      <c r="F61" s="106" t="s">
        <v>44</v>
      </c>
      <c r="G61" s="103">
        <v>375</v>
      </c>
      <c r="H61" s="279">
        <v>137679</v>
      </c>
      <c r="I61" s="107">
        <f t="shared" si="1"/>
        <v>2.7237269300329028E-3</v>
      </c>
      <c r="J61" s="56"/>
      <c r="K61" s="106" t="s">
        <v>44</v>
      </c>
      <c r="L61" s="103">
        <v>281</v>
      </c>
      <c r="M61" s="279">
        <v>137679</v>
      </c>
      <c r="N61" s="107">
        <f t="shared" si="2"/>
        <v>2.0409793795713219E-3</v>
      </c>
      <c r="P61" s="326" t="s">
        <v>44</v>
      </c>
      <c r="Q61" s="118">
        <v>360</v>
      </c>
      <c r="R61" s="327">
        <v>21000</v>
      </c>
      <c r="S61" s="328">
        <f t="shared" si="3"/>
        <v>1.7142857142857144E-2</v>
      </c>
      <c r="T61" s="23"/>
      <c r="U61" s="326" t="s">
        <v>44</v>
      </c>
      <c r="V61" s="329">
        <v>375</v>
      </c>
      <c r="W61" s="327">
        <v>21000</v>
      </c>
      <c r="X61" s="328">
        <f t="shared" si="4"/>
        <v>1.7857142857142856E-2</v>
      </c>
      <c r="Y61" s="23"/>
      <c r="Z61" s="326" t="s">
        <v>44</v>
      </c>
      <c r="AA61" s="329">
        <v>281</v>
      </c>
      <c r="AB61" s="108">
        <v>28000</v>
      </c>
      <c r="AC61" s="328">
        <f t="shared" si="5"/>
        <v>1.0035714285714285E-2</v>
      </c>
    </row>
    <row r="62" spans="1:29" x14ac:dyDescent="0.25">
      <c r="A62" s="37"/>
      <c r="B62" s="61"/>
      <c r="C62" s="50"/>
      <c r="D62" s="44"/>
      <c r="E62" s="61"/>
      <c r="F62" s="61"/>
      <c r="G62" s="45"/>
      <c r="H62" s="61"/>
      <c r="I62" s="50"/>
      <c r="J62" s="46"/>
    </row>
    <row r="63" spans="1:29" x14ac:dyDescent="0.25">
      <c r="A63" s="62"/>
      <c r="B63" s="61"/>
      <c r="C63" s="61"/>
      <c r="D63" s="61"/>
      <c r="E63" s="61"/>
      <c r="F63" s="61"/>
      <c r="G63" s="61"/>
      <c r="H63" s="61"/>
      <c r="I63" s="61"/>
      <c r="J63" s="61"/>
    </row>
    <row r="64" spans="1:29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61"/>
    </row>
    <row r="65" spans="1:10" x14ac:dyDescent="0.25">
      <c r="A65" s="42" t="s">
        <v>34</v>
      </c>
      <c r="B65" s="61"/>
      <c r="C65" s="61"/>
      <c r="D65" s="61"/>
      <c r="E65" s="61"/>
      <c r="F65" s="61"/>
      <c r="G65" s="61"/>
      <c r="H65" s="61"/>
      <c r="I65" s="61"/>
      <c r="J65" s="61"/>
    </row>
    <row r="66" spans="1:10" x14ac:dyDescent="0.25">
      <c r="A66" s="42"/>
      <c r="B66" s="61"/>
      <c r="C66" s="61"/>
      <c r="D66" s="61"/>
      <c r="E66" s="61"/>
      <c r="F66" s="61"/>
      <c r="G66" s="61"/>
      <c r="H66" s="61"/>
      <c r="I66" s="61"/>
      <c r="J66" s="61"/>
    </row>
    <row r="67" spans="1:10" x14ac:dyDescent="0.25">
      <c r="A67" s="246" t="s">
        <v>855</v>
      </c>
      <c r="B67" s="32"/>
      <c r="C67" s="61"/>
      <c r="D67" s="61"/>
      <c r="E67" s="61"/>
      <c r="F67" s="61"/>
      <c r="G67" s="61"/>
      <c r="H67" s="61"/>
      <c r="I67" s="61"/>
      <c r="J67" s="61"/>
    </row>
    <row r="68" spans="1:10" x14ac:dyDescent="0.25">
      <c r="A68" s="281" t="s">
        <v>856</v>
      </c>
      <c r="B68" s="265"/>
      <c r="C68" s="61"/>
      <c r="D68" s="61"/>
      <c r="E68" s="61"/>
      <c r="F68" s="61"/>
      <c r="G68" s="61"/>
      <c r="H68" s="61"/>
      <c r="I68" s="61"/>
      <c r="J68" s="61"/>
    </row>
    <row r="69" spans="1:10" x14ac:dyDescent="0.25">
      <c r="A69" s="281" t="s">
        <v>857</v>
      </c>
      <c r="B69" s="265"/>
      <c r="C69" s="61"/>
      <c r="D69" s="61"/>
      <c r="E69" s="56"/>
      <c r="F69" s="56"/>
      <c r="G69" s="61"/>
      <c r="H69" s="61"/>
      <c r="I69" s="61"/>
      <c r="J69" s="61"/>
    </row>
    <row r="70" spans="1:10" s="56" customFormat="1" x14ac:dyDescent="0.25">
      <c r="A70" s="281"/>
      <c r="B70" s="265"/>
      <c r="C70" s="61"/>
      <c r="D70" s="61"/>
      <c r="G70" s="61"/>
      <c r="H70" s="61"/>
      <c r="I70" s="61"/>
      <c r="J70" s="61"/>
    </row>
    <row r="71" spans="1:10" s="56" customFormat="1" x14ac:dyDescent="0.25">
      <c r="A71" s="246" t="s">
        <v>926</v>
      </c>
      <c r="B71" s="23"/>
      <c r="C71" s="23"/>
      <c r="D71" s="23"/>
      <c r="G71" s="61"/>
      <c r="H71" s="61"/>
      <c r="I71" s="61"/>
      <c r="J71" s="61"/>
    </row>
    <row r="72" spans="1:10" s="56" customFormat="1" x14ac:dyDescent="0.25">
      <c r="A72" s="23" t="s">
        <v>927</v>
      </c>
      <c r="B72" s="23"/>
      <c r="C72" s="23"/>
      <c r="D72" s="23"/>
      <c r="G72" s="61"/>
      <c r="H72" s="61"/>
      <c r="I72" s="61"/>
      <c r="J72" s="61"/>
    </row>
    <row r="73" spans="1:10" s="56" customFormat="1" x14ac:dyDescent="0.25">
      <c r="A73" s="330" t="s">
        <v>935</v>
      </c>
      <c r="B73" s="23"/>
      <c r="C73" s="23"/>
      <c r="D73" s="23"/>
      <c r="G73" s="61"/>
      <c r="H73" s="61"/>
      <c r="I73" s="61"/>
      <c r="J73" s="61"/>
    </row>
    <row r="74" spans="1:10" s="56" customFormat="1" x14ac:dyDescent="0.25">
      <c r="A74" s="23"/>
      <c r="B74" s="23"/>
      <c r="C74" s="23"/>
      <c r="D74" s="23"/>
      <c r="G74" s="61"/>
      <c r="H74" s="61"/>
      <c r="I74" s="61"/>
      <c r="J74" s="61"/>
    </row>
    <row r="75" spans="1:10" s="56" customFormat="1" x14ac:dyDescent="0.25">
      <c r="A75" s="23" t="s">
        <v>929</v>
      </c>
      <c r="B75" s="23"/>
      <c r="C75" s="23"/>
      <c r="D75" s="23"/>
      <c r="G75" s="61"/>
      <c r="H75" s="61"/>
      <c r="I75" s="61"/>
      <c r="J75" s="61"/>
    </row>
    <row r="76" spans="1:10" s="56" customFormat="1" x14ac:dyDescent="0.25">
      <c r="A76" s="254" t="s">
        <v>936</v>
      </c>
      <c r="B76" s="23"/>
      <c r="C76" s="23"/>
      <c r="D76" s="23"/>
      <c r="G76" s="61"/>
      <c r="H76" s="61"/>
      <c r="I76" s="61"/>
      <c r="J76" s="61"/>
    </row>
    <row r="77" spans="1:10" s="56" customFormat="1" x14ac:dyDescent="0.25">
      <c r="A77" s="330"/>
      <c r="B77" s="23"/>
      <c r="C77" s="23"/>
      <c r="D77" s="23"/>
      <c r="G77" s="61"/>
      <c r="H77" s="61"/>
      <c r="I77" s="61"/>
      <c r="J77" s="61"/>
    </row>
    <row r="78" spans="1:10" s="56" customFormat="1" x14ac:dyDescent="0.25">
      <c r="A78" s="22" t="s">
        <v>937</v>
      </c>
      <c r="B78" s="331"/>
      <c r="C78" s="331"/>
      <c r="D78" s="331"/>
      <c r="G78" s="61"/>
      <c r="H78" s="61"/>
      <c r="I78" s="61"/>
      <c r="J78" s="61"/>
    </row>
    <row r="79" spans="1:10" x14ac:dyDescent="0.25">
      <c r="A79" s="332" t="s">
        <v>744</v>
      </c>
      <c r="B79" s="331"/>
      <c r="C79" s="331"/>
      <c r="D79" s="331"/>
      <c r="E79" s="56"/>
      <c r="F79" s="56"/>
      <c r="G79" s="61"/>
      <c r="H79" s="61"/>
      <c r="I79" s="61"/>
      <c r="J79" s="61"/>
    </row>
    <row r="80" spans="1:10" s="56" customFormat="1" x14ac:dyDescent="0.25">
      <c r="A80" s="332"/>
      <c r="B80" s="331"/>
      <c r="C80" s="331"/>
      <c r="D80" s="331"/>
      <c r="G80" s="61"/>
      <c r="H80" s="61"/>
      <c r="I80" s="61"/>
      <c r="J80" s="61"/>
    </row>
    <row r="81" spans="1:10" x14ac:dyDescent="0.25">
      <c r="A81" s="325" t="s">
        <v>918</v>
      </c>
      <c r="B81" s="61"/>
      <c r="C81" s="61"/>
      <c r="D81" s="61"/>
      <c r="E81" s="56"/>
      <c r="F81" s="56"/>
      <c r="G81" s="61"/>
      <c r="H81" s="61"/>
      <c r="I81" s="61"/>
      <c r="J81" s="61"/>
    </row>
    <row r="82" spans="1:10" x14ac:dyDescent="0.25">
      <c r="A82" s="61" t="s">
        <v>919</v>
      </c>
      <c r="B82" s="61"/>
      <c r="C82" s="61"/>
      <c r="D82" s="61"/>
      <c r="E82" s="56"/>
      <c r="F82" s="56"/>
      <c r="G82" s="61"/>
      <c r="H82" s="61"/>
      <c r="I82" s="61"/>
      <c r="J82" s="61"/>
    </row>
    <row r="83" spans="1:10" x14ac:dyDescent="0.25">
      <c r="A83" s="43" t="s">
        <v>920</v>
      </c>
      <c r="B83" s="61"/>
      <c r="C83" s="61"/>
      <c r="D83" s="61"/>
      <c r="E83" s="56"/>
      <c r="F83" s="56"/>
      <c r="G83" s="61"/>
      <c r="H83" s="61"/>
      <c r="I83" s="61"/>
      <c r="J83" s="61"/>
    </row>
    <row r="84" spans="1:10" x14ac:dyDescent="0.25">
      <c r="A84" s="56"/>
      <c r="B84" s="56"/>
      <c r="C84" s="56"/>
      <c r="D84" s="56"/>
      <c r="E84" s="56"/>
      <c r="F84" s="56"/>
      <c r="G84" s="61"/>
      <c r="H84" s="61"/>
      <c r="I84" s="61"/>
      <c r="J84" s="61"/>
    </row>
    <row r="85" spans="1:10" x14ac:dyDescent="0.25">
      <c r="A85" s="61" t="s">
        <v>921</v>
      </c>
      <c r="B85" s="61"/>
      <c r="C85" s="61"/>
      <c r="D85" s="61"/>
      <c r="E85" s="56"/>
      <c r="F85" s="56"/>
      <c r="G85" s="61"/>
      <c r="H85" s="61"/>
      <c r="I85" s="61"/>
      <c r="J85" s="61"/>
    </row>
    <row r="86" spans="1:10" x14ac:dyDescent="0.25">
      <c r="A86" s="254" t="s">
        <v>922</v>
      </c>
      <c r="B86" s="56"/>
      <c r="C86" s="56"/>
      <c r="D86" s="56"/>
      <c r="E86" s="56"/>
      <c r="F86" s="56"/>
      <c r="G86" s="61"/>
      <c r="H86" s="61"/>
      <c r="I86" s="61"/>
      <c r="J86" s="61"/>
    </row>
    <row r="87" spans="1:10" x14ac:dyDescent="0.25">
      <c r="A87" s="56"/>
      <c r="B87" s="56"/>
      <c r="C87" s="56"/>
      <c r="D87" s="56"/>
      <c r="E87" s="56"/>
      <c r="F87" s="56"/>
      <c r="G87" s="61"/>
      <c r="H87" s="61"/>
      <c r="I87" s="61"/>
      <c r="J87" s="61"/>
    </row>
    <row r="88" spans="1:10" x14ac:dyDescent="0.25">
      <c r="A88" s="61" t="s">
        <v>923</v>
      </c>
      <c r="B88" s="61"/>
      <c r="C88" s="56"/>
      <c r="D88" s="56"/>
      <c r="E88" s="56"/>
      <c r="F88" s="56"/>
      <c r="G88" s="61"/>
      <c r="H88" s="61"/>
      <c r="I88" s="61"/>
      <c r="J88" s="61"/>
    </row>
    <row r="89" spans="1:10" x14ac:dyDescent="0.25">
      <c r="A89" s="43" t="s">
        <v>745</v>
      </c>
      <c r="B89" s="61"/>
      <c r="C89" s="56"/>
      <c r="D89" s="56"/>
      <c r="E89" s="56"/>
      <c r="F89" s="56"/>
      <c r="G89" s="61"/>
      <c r="H89" s="61"/>
      <c r="I89" s="61"/>
      <c r="J89" s="61"/>
    </row>
    <row r="90" spans="1:10" x14ac:dyDescent="0.25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10" x14ac:dyDescent="0.25">
      <c r="A91" s="61"/>
      <c r="B91" s="61"/>
      <c r="C91" s="61"/>
      <c r="D91" s="61"/>
      <c r="E91" s="61"/>
      <c r="F91" s="61"/>
      <c r="G91" s="61"/>
      <c r="H91" s="61"/>
      <c r="I91" s="61"/>
      <c r="J91" s="61"/>
    </row>
    <row r="92" spans="1:10" x14ac:dyDescent="0.25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 x14ac:dyDescent="0.25">
      <c r="A93" s="61"/>
      <c r="B93" s="61"/>
      <c r="C93" s="61"/>
      <c r="D93" s="61"/>
      <c r="E93" s="61"/>
      <c r="F93" s="61"/>
      <c r="G93" s="61"/>
      <c r="H93" s="61"/>
      <c r="I93" s="61"/>
      <c r="J93" s="61"/>
    </row>
    <row r="94" spans="1:10" x14ac:dyDescent="0.25">
      <c r="A94" s="61"/>
      <c r="B94" s="61"/>
      <c r="C94" s="61"/>
      <c r="D94" s="61"/>
      <c r="E94" s="61"/>
      <c r="F94" s="61"/>
      <c r="G94" s="61"/>
      <c r="H94" s="61"/>
      <c r="I94" s="61"/>
      <c r="J94" s="61"/>
    </row>
    <row r="95" spans="1:10" x14ac:dyDescent="0.25">
      <c r="A95" s="61"/>
      <c r="B95" s="50"/>
      <c r="C95" s="61"/>
      <c r="D95" s="61"/>
      <c r="E95" s="61"/>
      <c r="F95" s="61"/>
      <c r="G95" s="61"/>
      <c r="H95" s="61"/>
      <c r="I95" s="61"/>
      <c r="J95" s="61"/>
    </row>
    <row r="96" spans="1:10" x14ac:dyDescent="0.25">
      <c r="A96" s="61"/>
      <c r="B96" s="50"/>
      <c r="C96" s="61"/>
      <c r="D96" s="61"/>
      <c r="E96" s="61"/>
      <c r="F96" s="61"/>
      <c r="G96" s="61"/>
      <c r="H96" s="61"/>
      <c r="I96" s="61"/>
      <c r="J96" s="61"/>
    </row>
    <row r="97" spans="1:10" x14ac:dyDescent="0.25">
      <c r="A97" s="61"/>
      <c r="B97" s="50"/>
      <c r="C97" s="61"/>
      <c r="D97" s="61"/>
      <c r="E97" s="61"/>
      <c r="F97" s="61"/>
      <c r="G97" s="61"/>
      <c r="H97" s="61"/>
      <c r="I97" s="61"/>
      <c r="J97" s="61"/>
    </row>
    <row r="98" spans="1:10" x14ac:dyDescent="0.25">
      <c r="A98" s="61"/>
      <c r="B98" s="50"/>
      <c r="C98" s="61"/>
      <c r="D98" s="61"/>
      <c r="E98" s="61"/>
      <c r="F98" s="61"/>
      <c r="G98" s="61"/>
      <c r="H98" s="61"/>
      <c r="I98" s="61"/>
      <c r="J98" s="61"/>
    </row>
    <row r="99" spans="1:10" x14ac:dyDescent="0.25">
      <c r="A99" s="61"/>
      <c r="B99" s="50"/>
      <c r="C99" s="61"/>
      <c r="D99" s="61"/>
      <c r="E99" s="61"/>
      <c r="F99" s="61"/>
      <c r="G99" s="61"/>
      <c r="H99" s="61"/>
      <c r="I99" s="61"/>
      <c r="J99" s="61"/>
    </row>
    <row r="100" spans="1:10" x14ac:dyDescent="0.25">
      <c r="A100" s="61"/>
      <c r="B100" s="50"/>
      <c r="C100" s="61"/>
      <c r="D100" s="61"/>
      <c r="E100" s="61"/>
      <c r="F100" s="61"/>
      <c r="G100" s="61"/>
      <c r="H100" s="61"/>
      <c r="I100" s="61"/>
      <c r="J100" s="61"/>
    </row>
    <row r="101" spans="1:10" x14ac:dyDescent="0.25">
      <c r="A101" s="61"/>
      <c r="B101" s="50"/>
      <c r="C101" s="61"/>
      <c r="D101" s="61"/>
      <c r="E101" s="61"/>
      <c r="F101" s="61"/>
      <c r="G101" s="61"/>
      <c r="H101" s="61"/>
      <c r="I101" s="61"/>
      <c r="J101" s="61"/>
    </row>
    <row r="102" spans="1:10" x14ac:dyDescent="0.25">
      <c r="A102" s="61"/>
      <c r="B102" s="50"/>
      <c r="C102" s="61"/>
      <c r="D102" s="61"/>
      <c r="E102" s="61"/>
      <c r="F102" s="61"/>
      <c r="G102" s="61"/>
      <c r="H102" s="61"/>
      <c r="I102" s="61"/>
      <c r="J102" s="61"/>
    </row>
    <row r="103" spans="1:10" x14ac:dyDescent="0.25">
      <c r="A103" s="61"/>
      <c r="B103" s="50"/>
      <c r="C103" s="61"/>
      <c r="D103" s="61"/>
      <c r="E103" s="61"/>
      <c r="F103" s="61"/>
      <c r="G103" s="61"/>
      <c r="H103" s="61"/>
      <c r="I103" s="61"/>
      <c r="J103" s="61"/>
    </row>
    <row r="104" spans="1:10" x14ac:dyDescent="0.25">
      <c r="A104" s="61"/>
      <c r="B104" s="50"/>
      <c r="C104" s="61"/>
      <c r="D104" s="61"/>
      <c r="E104" s="61"/>
      <c r="F104" s="61"/>
      <c r="G104" s="61"/>
      <c r="H104" s="61"/>
      <c r="I104" s="61"/>
      <c r="J104" s="61"/>
    </row>
    <row r="105" spans="1:10" x14ac:dyDescent="0.25">
      <c r="A105" s="61"/>
      <c r="B105" s="50"/>
      <c r="C105" s="61"/>
      <c r="D105" s="61"/>
      <c r="E105" s="61"/>
      <c r="F105" s="61"/>
      <c r="G105" s="61"/>
      <c r="H105" s="61"/>
      <c r="I105" s="61"/>
      <c r="J105" s="61"/>
    </row>
    <row r="106" spans="1:10" x14ac:dyDescent="0.25">
      <c r="A106" s="61"/>
      <c r="B106" s="50"/>
      <c r="C106" s="61"/>
      <c r="D106" s="61"/>
      <c r="E106" s="61"/>
      <c r="F106" s="61"/>
      <c r="G106" s="61"/>
      <c r="H106" s="61"/>
      <c r="I106" s="61"/>
      <c r="J106" s="61"/>
    </row>
    <row r="107" spans="1:10" x14ac:dyDescent="0.25">
      <c r="A107" s="61"/>
      <c r="B107" s="50"/>
      <c r="C107" s="61"/>
      <c r="D107" s="61"/>
      <c r="E107" s="61"/>
      <c r="F107" s="61"/>
      <c r="G107" s="61"/>
      <c r="H107" s="61"/>
      <c r="I107" s="61"/>
      <c r="J107" s="61"/>
    </row>
    <row r="108" spans="1:10" x14ac:dyDescent="0.25">
      <c r="A108" s="61"/>
      <c r="B108" s="50"/>
      <c r="C108" s="61"/>
      <c r="D108" s="61"/>
      <c r="E108" s="61"/>
      <c r="F108" s="61"/>
      <c r="G108" s="61"/>
      <c r="H108" s="61"/>
      <c r="I108" s="61"/>
      <c r="J108" s="61"/>
    </row>
    <row r="109" spans="1:10" x14ac:dyDescent="0.25">
      <c r="A109" s="61"/>
      <c r="B109" s="50"/>
      <c r="C109" s="61"/>
      <c r="D109" s="61"/>
      <c r="E109" s="61"/>
      <c r="F109" s="61"/>
      <c r="G109" s="61"/>
      <c r="H109" s="61"/>
      <c r="I109" s="61"/>
      <c r="J109" s="61"/>
    </row>
    <row r="110" spans="1:10" x14ac:dyDescent="0.25">
      <c r="A110" s="61"/>
      <c r="B110" s="50"/>
      <c r="C110" s="61"/>
      <c r="D110" s="61"/>
      <c r="E110" s="61"/>
      <c r="F110" s="61"/>
      <c r="G110" s="61"/>
      <c r="H110" s="61"/>
      <c r="I110" s="61"/>
      <c r="J110" s="61"/>
    </row>
    <row r="111" spans="1:10" x14ac:dyDescent="0.25">
      <c r="A111" s="61"/>
      <c r="B111" s="50"/>
      <c r="C111" s="61"/>
      <c r="D111" s="61"/>
      <c r="E111" s="61"/>
      <c r="F111" s="61"/>
      <c r="G111" s="61"/>
      <c r="H111" s="61"/>
      <c r="I111" s="61"/>
      <c r="J111" s="61"/>
    </row>
    <row r="112" spans="1:10" x14ac:dyDescent="0.25">
      <c r="A112" s="61"/>
      <c r="B112" s="50"/>
      <c r="C112" s="61"/>
      <c r="D112" s="61"/>
      <c r="E112" s="61"/>
      <c r="F112" s="61"/>
      <c r="G112" s="61"/>
      <c r="H112" s="61"/>
      <c r="I112" s="61"/>
      <c r="J112" s="61"/>
    </row>
    <row r="113" spans="1:10" x14ac:dyDescent="0.25">
      <c r="A113" s="61"/>
      <c r="B113" s="50"/>
      <c r="C113" s="61"/>
      <c r="D113" s="61"/>
      <c r="E113" s="61"/>
      <c r="F113" s="61"/>
      <c r="G113" s="61"/>
      <c r="H113" s="61"/>
      <c r="I113" s="61"/>
      <c r="J113" s="61"/>
    </row>
    <row r="114" spans="1:10" x14ac:dyDescent="0.25">
      <c r="A114" s="61"/>
      <c r="B114" s="50"/>
      <c r="C114" s="61"/>
      <c r="D114" s="61"/>
      <c r="E114" s="61"/>
      <c r="F114" s="61"/>
      <c r="G114" s="61"/>
      <c r="H114" s="61"/>
      <c r="I114" s="61"/>
      <c r="J114" s="61"/>
    </row>
    <row r="115" spans="1:10" x14ac:dyDescent="0.25">
      <c r="A115" s="61"/>
      <c r="B115" s="50"/>
      <c r="C115" s="61"/>
      <c r="D115" s="61"/>
      <c r="E115" s="61"/>
      <c r="F115" s="61"/>
      <c r="G115" s="61"/>
      <c r="H115" s="61"/>
      <c r="I115" s="61"/>
      <c r="J115" s="61"/>
    </row>
    <row r="116" spans="1:10" x14ac:dyDescent="0.25">
      <c r="A116" s="61"/>
      <c r="B116" s="50"/>
      <c r="C116" s="61"/>
      <c r="D116" s="61"/>
      <c r="E116" s="61"/>
      <c r="F116" s="61"/>
      <c r="G116" s="61"/>
      <c r="H116" s="61"/>
      <c r="I116" s="61"/>
      <c r="J116" s="61"/>
    </row>
    <row r="117" spans="1:10" x14ac:dyDescent="0.25">
      <c r="A117" s="61"/>
      <c r="B117" s="50"/>
      <c r="C117" s="61"/>
      <c r="D117" s="61"/>
      <c r="E117" s="61"/>
      <c r="F117" s="61"/>
      <c r="G117" s="61"/>
      <c r="H117" s="61"/>
      <c r="I117" s="61"/>
      <c r="J117" s="61"/>
    </row>
    <row r="118" spans="1:10" x14ac:dyDescent="0.25">
      <c r="A118" s="61"/>
      <c r="B118" s="50"/>
      <c r="C118" s="61"/>
      <c r="D118" s="61"/>
      <c r="E118" s="61"/>
      <c r="F118" s="61"/>
      <c r="G118" s="61"/>
      <c r="H118" s="61"/>
      <c r="I118" s="61"/>
      <c r="J118" s="61"/>
    </row>
    <row r="119" spans="1:10" x14ac:dyDescent="0.25">
      <c r="A119" s="61"/>
      <c r="B119" s="50"/>
      <c r="C119" s="61"/>
      <c r="D119" s="61"/>
      <c r="E119" s="61"/>
      <c r="F119" s="61"/>
      <c r="G119" s="61"/>
      <c r="H119" s="61"/>
      <c r="I119" s="61"/>
      <c r="J119" s="61"/>
    </row>
    <row r="120" spans="1:10" x14ac:dyDescent="0.25">
      <c r="A120" s="61"/>
      <c r="B120" s="50"/>
      <c r="C120" s="61"/>
      <c r="D120" s="61"/>
      <c r="E120" s="61"/>
      <c r="F120" s="61"/>
      <c r="G120" s="61"/>
      <c r="H120" s="61"/>
      <c r="I120" s="61"/>
      <c r="J120" s="61"/>
    </row>
    <row r="121" spans="1:10" x14ac:dyDescent="0.25">
      <c r="A121" s="61"/>
      <c r="B121" s="50"/>
      <c r="C121" s="61"/>
      <c r="D121" s="61"/>
      <c r="E121" s="61"/>
      <c r="F121" s="61"/>
      <c r="G121" s="61"/>
      <c r="H121" s="61"/>
      <c r="I121" s="61"/>
      <c r="J121" s="61"/>
    </row>
    <row r="122" spans="1:10" x14ac:dyDescent="0.25">
      <c r="A122" s="61"/>
      <c r="B122" s="50"/>
      <c r="C122" s="61"/>
      <c r="D122" s="61"/>
      <c r="E122" s="61"/>
      <c r="F122" s="61"/>
      <c r="G122" s="61"/>
      <c r="H122" s="61"/>
      <c r="I122" s="61"/>
      <c r="J122" s="61"/>
    </row>
    <row r="123" spans="1:10" x14ac:dyDescent="0.25">
      <c r="A123" s="61"/>
      <c r="B123" s="50"/>
      <c r="C123" s="61"/>
      <c r="D123" s="61"/>
      <c r="E123" s="61"/>
      <c r="F123" s="61"/>
      <c r="G123" s="61"/>
      <c r="H123" s="61"/>
      <c r="I123" s="61"/>
      <c r="J123" s="61"/>
    </row>
    <row r="124" spans="1:10" x14ac:dyDescent="0.25">
      <c r="A124" s="61"/>
      <c r="B124" s="50"/>
      <c r="C124" s="61"/>
      <c r="D124" s="61"/>
      <c r="E124" s="61"/>
      <c r="F124" s="61"/>
      <c r="G124" s="61"/>
      <c r="H124" s="61"/>
      <c r="I124" s="61"/>
      <c r="J124" s="61"/>
    </row>
    <row r="125" spans="1:10" x14ac:dyDescent="0.25">
      <c r="A125" s="61"/>
      <c r="B125" s="50"/>
      <c r="C125" s="61"/>
      <c r="D125" s="61"/>
      <c r="E125" s="61"/>
      <c r="F125" s="61"/>
      <c r="G125" s="61"/>
      <c r="H125" s="61"/>
      <c r="I125" s="61"/>
      <c r="J125" s="61"/>
    </row>
    <row r="126" spans="1:10" x14ac:dyDescent="0.25">
      <c r="A126" s="61"/>
      <c r="B126" s="50"/>
      <c r="C126" s="61"/>
      <c r="D126" s="61"/>
      <c r="E126" s="61"/>
      <c r="F126" s="61"/>
      <c r="G126" s="61"/>
      <c r="H126" s="61"/>
      <c r="I126" s="61"/>
      <c r="J126" s="61"/>
    </row>
    <row r="127" spans="1:10" x14ac:dyDescent="0.25">
      <c r="A127" s="61"/>
      <c r="B127" s="50"/>
      <c r="C127" s="61"/>
      <c r="D127" s="61"/>
      <c r="E127" s="61"/>
      <c r="F127" s="61"/>
      <c r="G127" s="61"/>
      <c r="H127" s="61"/>
      <c r="I127" s="61"/>
      <c r="J127" s="61"/>
    </row>
    <row r="128" spans="1:10" x14ac:dyDescent="0.25">
      <c r="A128" s="61"/>
      <c r="B128" s="50"/>
      <c r="C128" s="61"/>
      <c r="D128" s="61"/>
      <c r="E128" s="61"/>
      <c r="F128" s="61"/>
      <c r="G128" s="61"/>
      <c r="H128" s="61"/>
      <c r="I128" s="61"/>
      <c r="J128" s="61"/>
    </row>
  </sheetData>
  <mergeCells count="30">
    <mergeCell ref="P6:S8"/>
    <mergeCell ref="U6:X8"/>
    <mergeCell ref="Z6:AC8"/>
    <mergeCell ref="P9:P10"/>
    <mergeCell ref="Q9:Q10"/>
    <mergeCell ref="R9:R10"/>
    <mergeCell ref="S9:S10"/>
    <mergeCell ref="U9:U10"/>
    <mergeCell ref="V9:V10"/>
    <mergeCell ref="W9:W10"/>
    <mergeCell ref="X9:X10"/>
    <mergeCell ref="Z9:Z10"/>
    <mergeCell ref="AA9:AA10"/>
    <mergeCell ref="AB9:AB10"/>
    <mergeCell ref="AC9:AC10"/>
    <mergeCell ref="K6:N8"/>
    <mergeCell ref="F9:F10"/>
    <mergeCell ref="K9:K10"/>
    <mergeCell ref="L9:L10"/>
    <mergeCell ref="M9:M10"/>
    <mergeCell ref="N9:N10"/>
    <mergeCell ref="G9:G10"/>
    <mergeCell ref="H9:H10"/>
    <mergeCell ref="I9:I10"/>
    <mergeCell ref="F6:I8"/>
    <mergeCell ref="A6:D8"/>
    <mergeCell ref="B9:B10"/>
    <mergeCell ref="C9:C10"/>
    <mergeCell ref="D9:D10"/>
    <mergeCell ref="A9:A10"/>
  </mergeCells>
  <hyperlinks>
    <hyperlink ref="A3" location="TableOfContents!A1" display="Back"/>
    <hyperlink ref="A89" r:id="rId1" location="table61"/>
    <hyperlink ref="A86" r:id="rId2" location="table61"/>
    <hyperlink ref="A83" r:id="rId3"/>
    <hyperlink ref="A79" r:id="rId4"/>
    <hyperlink ref="A73" r:id="rId5"/>
    <hyperlink ref="A76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E8" sqref="E8"/>
    </sheetView>
  </sheetViews>
  <sheetFormatPr defaultColWidth="8.85546875" defaultRowHeight="15" x14ac:dyDescent="0.25"/>
  <cols>
    <col min="2" max="2" width="12.85546875" customWidth="1"/>
    <col min="3" max="3" width="11" customWidth="1"/>
  </cols>
  <sheetData>
    <row r="1" spans="1:3" s="56" customFormat="1" ht="15.75" x14ac:dyDescent="0.25">
      <c r="A1" s="2" t="s">
        <v>592</v>
      </c>
    </row>
    <row r="2" spans="1:3" s="56" customFormat="1" x14ac:dyDescent="0.25"/>
    <row r="3" spans="1:3" s="56" customFormat="1" ht="18.75" x14ac:dyDescent="0.3">
      <c r="A3" s="27" t="s">
        <v>141</v>
      </c>
      <c r="B3" s="28" t="s">
        <v>142</v>
      </c>
    </row>
    <row r="4" spans="1:3" s="56" customFormat="1" x14ac:dyDescent="0.25"/>
    <row r="5" spans="1:3" s="56" customFormat="1" x14ac:dyDescent="0.25"/>
    <row r="6" spans="1:3" x14ac:dyDescent="0.25">
      <c r="A6" s="390" t="s">
        <v>592</v>
      </c>
      <c r="B6" s="390"/>
      <c r="C6" s="390"/>
    </row>
    <row r="7" spans="1:3" x14ac:dyDescent="0.25">
      <c r="A7" s="390"/>
      <c r="B7" s="390"/>
      <c r="C7" s="390"/>
    </row>
    <row r="8" spans="1:3" ht="57.75" customHeight="1" x14ac:dyDescent="0.25">
      <c r="A8" s="302" t="s">
        <v>29</v>
      </c>
      <c r="B8" s="303" t="s">
        <v>472</v>
      </c>
      <c r="C8" s="303" t="s">
        <v>473</v>
      </c>
    </row>
    <row r="9" spans="1:3" x14ac:dyDescent="0.25">
      <c r="A9" s="160">
        <v>1991</v>
      </c>
      <c r="B9" s="224">
        <v>94.7</v>
      </c>
      <c r="C9" s="224">
        <v>113.1</v>
      </c>
    </row>
    <row r="10" spans="1:3" x14ac:dyDescent="0.25">
      <c r="A10" s="160">
        <v>1992</v>
      </c>
      <c r="B10" s="224">
        <v>107.5</v>
      </c>
      <c r="C10" s="224">
        <v>128.69999999999999</v>
      </c>
    </row>
    <row r="11" spans="1:3" x14ac:dyDescent="0.25">
      <c r="A11" s="160">
        <v>1993</v>
      </c>
      <c r="B11" s="225">
        <v>96.8</v>
      </c>
      <c r="C11" s="225">
        <v>118.4</v>
      </c>
    </row>
    <row r="12" spans="1:3" x14ac:dyDescent="0.25">
      <c r="A12" s="160">
        <v>1994</v>
      </c>
      <c r="B12" s="225">
        <v>95.7</v>
      </c>
      <c r="C12" s="225">
        <v>116.2</v>
      </c>
    </row>
    <row r="13" spans="1:3" x14ac:dyDescent="0.25">
      <c r="A13" s="160">
        <v>1995</v>
      </c>
      <c r="B13" s="225">
        <v>93</v>
      </c>
      <c r="C13" s="225">
        <v>109.9</v>
      </c>
    </row>
    <row r="14" spans="1:3" x14ac:dyDescent="0.25">
      <c r="A14" s="160">
        <v>1996</v>
      </c>
      <c r="B14" s="225">
        <v>84.7</v>
      </c>
      <c r="C14" s="225">
        <v>99.3</v>
      </c>
    </row>
    <row r="15" spans="1:3" x14ac:dyDescent="0.25">
      <c r="A15" s="160">
        <v>1997</v>
      </c>
      <c r="B15" s="225">
        <v>93.3</v>
      </c>
      <c r="C15" s="225">
        <v>114.7</v>
      </c>
    </row>
    <row r="16" spans="1:3" x14ac:dyDescent="0.25">
      <c r="A16" s="160">
        <v>1998</v>
      </c>
      <c r="B16" s="225">
        <v>97.1</v>
      </c>
      <c r="C16" s="225">
        <v>114.9</v>
      </c>
    </row>
    <row r="17" spans="1:3" x14ac:dyDescent="0.25">
      <c r="A17" s="160">
        <v>1999</v>
      </c>
      <c r="B17" s="224">
        <v>101.9</v>
      </c>
      <c r="C17" s="224">
        <v>121.1</v>
      </c>
    </row>
    <row r="18" spans="1:3" x14ac:dyDescent="0.25">
      <c r="A18" s="160">
        <v>2000</v>
      </c>
      <c r="B18" s="224">
        <v>104.7</v>
      </c>
      <c r="C18" s="224">
        <v>120</v>
      </c>
    </row>
    <row r="19" spans="1:3" x14ac:dyDescent="0.25">
      <c r="A19" s="160">
        <v>2001</v>
      </c>
      <c r="B19" s="224">
        <v>114.3</v>
      </c>
      <c r="C19" s="224">
        <v>125.3</v>
      </c>
    </row>
    <row r="20" spans="1:3" x14ac:dyDescent="0.25">
      <c r="A20" s="160">
        <v>2002</v>
      </c>
      <c r="B20" s="224">
        <v>114.5</v>
      </c>
      <c r="C20" s="224">
        <v>122.5</v>
      </c>
    </row>
    <row r="21" spans="1:3" x14ac:dyDescent="0.25">
      <c r="A21" s="160">
        <v>2003</v>
      </c>
      <c r="B21" s="224">
        <v>111.3</v>
      </c>
      <c r="C21" s="224">
        <v>117.4</v>
      </c>
    </row>
    <row r="22" spans="1:3" x14ac:dyDescent="0.25">
      <c r="A22" s="160">
        <v>2004</v>
      </c>
      <c r="B22" s="224">
        <v>116.3</v>
      </c>
      <c r="C22" s="224">
        <v>120.8</v>
      </c>
    </row>
    <row r="23" spans="1:3" x14ac:dyDescent="0.25">
      <c r="A23" s="160">
        <v>2005</v>
      </c>
      <c r="B23" s="224">
        <v>121.5</v>
      </c>
      <c r="C23" s="224">
        <v>118.7</v>
      </c>
    </row>
    <row r="24" spans="1:3" x14ac:dyDescent="0.25">
      <c r="A24" s="160">
        <v>2006</v>
      </c>
      <c r="B24" s="224">
        <v>119.9</v>
      </c>
      <c r="C24" s="224">
        <v>116.9</v>
      </c>
    </row>
    <row r="25" spans="1:3" x14ac:dyDescent="0.25">
      <c r="A25" s="160">
        <v>2007</v>
      </c>
      <c r="B25" s="224">
        <v>113.1</v>
      </c>
      <c r="C25" s="224">
        <v>111.3</v>
      </c>
    </row>
    <row r="26" spans="1:3" x14ac:dyDescent="0.25">
      <c r="A26" s="160">
        <v>2008</v>
      </c>
      <c r="B26" s="224">
        <v>108.6</v>
      </c>
      <c r="C26" s="224">
        <v>107.6</v>
      </c>
    </row>
    <row r="27" spans="1:3" x14ac:dyDescent="0.25">
      <c r="A27" s="160">
        <v>2009</v>
      </c>
      <c r="B27" s="224">
        <v>106.6</v>
      </c>
      <c r="C27" s="224">
        <v>101.6</v>
      </c>
    </row>
    <row r="28" spans="1:3" x14ac:dyDescent="0.25">
      <c r="A28" s="160">
        <v>2010</v>
      </c>
      <c r="B28" s="224">
        <v>116.9</v>
      </c>
      <c r="C28" s="224">
        <v>113</v>
      </c>
    </row>
    <row r="29" spans="1:3" x14ac:dyDescent="0.25">
      <c r="A29" s="226">
        <v>2011</v>
      </c>
      <c r="B29" s="227">
        <v>114.1</v>
      </c>
      <c r="C29" s="227">
        <v>110.5</v>
      </c>
    </row>
    <row r="30" spans="1:3" x14ac:dyDescent="0.25">
      <c r="A30" s="226">
        <v>2012</v>
      </c>
      <c r="B30" s="227">
        <v>107.2</v>
      </c>
      <c r="C30" s="227">
        <v>103</v>
      </c>
    </row>
    <row r="33" spans="1:4" x14ac:dyDescent="0.25">
      <c r="A33" s="59" t="s">
        <v>742</v>
      </c>
      <c r="B33" s="56"/>
      <c r="C33" s="56"/>
      <c r="D33" s="56"/>
    </row>
    <row r="34" spans="1:4" x14ac:dyDescent="0.25">
      <c r="A34" s="56"/>
      <c r="B34" s="56"/>
      <c r="C34" s="56"/>
      <c r="D34" s="56"/>
    </row>
    <row r="35" spans="1:4" x14ac:dyDescent="0.25">
      <c r="A35" s="56" t="s">
        <v>835</v>
      </c>
      <c r="B35" s="56"/>
      <c r="C35" s="56"/>
      <c r="D35" s="56"/>
    </row>
    <row r="36" spans="1:4" x14ac:dyDescent="0.25">
      <c r="A36" s="56"/>
      <c r="B36" s="56"/>
      <c r="C36" s="56"/>
      <c r="D36" s="56"/>
    </row>
    <row r="37" spans="1:4" x14ac:dyDescent="0.25">
      <c r="A37" s="61" t="s">
        <v>836</v>
      </c>
      <c r="B37" s="56"/>
      <c r="C37" s="56"/>
      <c r="D37" s="56"/>
    </row>
    <row r="38" spans="1:4" x14ac:dyDescent="0.25">
      <c r="A38" s="61" t="s">
        <v>837</v>
      </c>
      <c r="B38" s="56"/>
      <c r="C38" s="56"/>
      <c r="D38" s="56"/>
    </row>
    <row r="39" spans="1:4" x14ac:dyDescent="0.25">
      <c r="A39" s="61" t="s">
        <v>838</v>
      </c>
      <c r="B39" s="56"/>
      <c r="C39" s="56"/>
      <c r="D39" s="56"/>
    </row>
    <row r="40" spans="1:4" x14ac:dyDescent="0.25">
      <c r="A40" s="61" t="s">
        <v>839</v>
      </c>
      <c r="B40" s="56"/>
      <c r="C40" s="56"/>
      <c r="D40" s="56"/>
    </row>
    <row r="41" spans="1:4" x14ac:dyDescent="0.25">
      <c r="A41" s="278" t="s">
        <v>840</v>
      </c>
      <c r="B41" s="56"/>
      <c r="C41" s="56"/>
      <c r="D41" s="56"/>
    </row>
    <row r="42" spans="1:4" x14ac:dyDescent="0.25">
      <c r="A42" s="56"/>
      <c r="B42" s="56"/>
      <c r="C42" s="56"/>
      <c r="D42" s="56"/>
    </row>
  </sheetData>
  <mergeCells count="1">
    <mergeCell ref="A6:C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16" workbookViewId="0">
      <selection activeCell="A3" sqref="A3"/>
    </sheetView>
  </sheetViews>
  <sheetFormatPr defaultColWidth="8.85546875" defaultRowHeight="15" x14ac:dyDescent="0.25"/>
  <cols>
    <col min="2" max="2" width="17" customWidth="1"/>
  </cols>
  <sheetData>
    <row r="1" spans="1:2" s="56" customFormat="1" ht="15.75" x14ac:dyDescent="0.25">
      <c r="A1" s="2" t="s">
        <v>593</v>
      </c>
    </row>
    <row r="2" spans="1:2" s="56" customFormat="1" x14ac:dyDescent="0.25"/>
    <row r="3" spans="1:2" s="56" customFormat="1" ht="18.75" x14ac:dyDescent="0.3">
      <c r="A3" s="27" t="s">
        <v>141</v>
      </c>
      <c r="B3" s="28" t="s">
        <v>142</v>
      </c>
    </row>
    <row r="4" spans="1:2" s="56" customFormat="1" x14ac:dyDescent="0.25"/>
    <row r="5" spans="1:2" s="56" customFormat="1" x14ac:dyDescent="0.25"/>
    <row r="6" spans="1:2" x14ac:dyDescent="0.25">
      <c r="A6" s="390" t="s">
        <v>593</v>
      </c>
      <c r="B6" s="390"/>
    </row>
    <row r="7" spans="1:2" ht="51" customHeight="1" x14ac:dyDescent="0.25">
      <c r="A7" s="390"/>
      <c r="B7" s="390"/>
    </row>
    <row r="8" spans="1:2" ht="45" x14ac:dyDescent="0.25">
      <c r="A8" s="100" t="s">
        <v>29</v>
      </c>
      <c r="B8" s="101" t="s">
        <v>474</v>
      </c>
    </row>
    <row r="9" spans="1:2" x14ac:dyDescent="0.25">
      <c r="A9" s="135">
        <v>1989</v>
      </c>
      <c r="B9" s="228">
        <v>306</v>
      </c>
    </row>
    <row r="10" spans="1:2" x14ac:dyDescent="0.25">
      <c r="A10" s="135">
        <v>1990</v>
      </c>
      <c r="B10" s="228">
        <v>385</v>
      </c>
    </row>
    <row r="11" spans="1:2" x14ac:dyDescent="0.25">
      <c r="A11" s="135">
        <v>1991</v>
      </c>
      <c r="B11" s="228">
        <v>523</v>
      </c>
    </row>
    <row r="12" spans="1:2" x14ac:dyDescent="0.25">
      <c r="A12" s="135">
        <v>1992</v>
      </c>
      <c r="B12" s="228">
        <v>577</v>
      </c>
    </row>
    <row r="13" spans="1:2" x14ac:dyDescent="0.25">
      <c r="A13" s="135">
        <v>1993</v>
      </c>
      <c r="B13" s="228">
        <v>555</v>
      </c>
    </row>
    <row r="14" spans="1:2" x14ac:dyDescent="0.25">
      <c r="A14" s="135">
        <v>1994</v>
      </c>
      <c r="B14" s="228">
        <v>554</v>
      </c>
    </row>
    <row r="15" spans="1:2" x14ac:dyDescent="0.25">
      <c r="A15" s="135">
        <v>1995</v>
      </c>
      <c r="B15" s="228">
        <v>431</v>
      </c>
    </row>
    <row r="16" spans="1:2" x14ac:dyDescent="0.25">
      <c r="A16" s="135">
        <v>1996</v>
      </c>
      <c r="B16" s="228">
        <v>510</v>
      </c>
    </row>
    <row r="17" spans="1:2" x14ac:dyDescent="0.25">
      <c r="A17" s="135">
        <v>1997</v>
      </c>
      <c r="B17" s="228">
        <v>399</v>
      </c>
    </row>
    <row r="18" spans="1:2" x14ac:dyDescent="0.25">
      <c r="A18" s="135">
        <v>1998</v>
      </c>
      <c r="B18" s="228">
        <v>416</v>
      </c>
    </row>
    <row r="19" spans="1:2" x14ac:dyDescent="0.25">
      <c r="A19" s="135">
        <v>1999</v>
      </c>
      <c r="B19" s="228">
        <v>454</v>
      </c>
    </row>
    <row r="20" spans="1:2" x14ac:dyDescent="0.25">
      <c r="A20" s="135">
        <v>2000</v>
      </c>
      <c r="B20" s="228">
        <v>535</v>
      </c>
    </row>
    <row r="21" spans="1:2" x14ac:dyDescent="0.25">
      <c r="A21" s="135">
        <v>2001</v>
      </c>
      <c r="B21" s="228">
        <v>579</v>
      </c>
    </row>
    <row r="22" spans="1:2" x14ac:dyDescent="0.25">
      <c r="A22" s="135">
        <v>2002</v>
      </c>
      <c r="B22" s="228">
        <v>593</v>
      </c>
    </row>
    <row r="23" spans="1:2" x14ac:dyDescent="0.25">
      <c r="A23" s="135">
        <v>2003</v>
      </c>
      <c r="B23" s="228">
        <v>582</v>
      </c>
    </row>
    <row r="24" spans="1:2" x14ac:dyDescent="0.25">
      <c r="A24" s="135">
        <v>2004</v>
      </c>
      <c r="B24" s="228">
        <v>625</v>
      </c>
    </row>
    <row r="25" spans="1:2" x14ac:dyDescent="0.25">
      <c r="A25" s="135">
        <v>2005</v>
      </c>
      <c r="B25" s="228">
        <v>561</v>
      </c>
    </row>
    <row r="26" spans="1:2" x14ac:dyDescent="0.25">
      <c r="A26" s="135">
        <v>2006</v>
      </c>
      <c r="B26" s="228">
        <v>555</v>
      </c>
    </row>
    <row r="27" spans="1:2" x14ac:dyDescent="0.25">
      <c r="A27" s="135">
        <v>2007</v>
      </c>
      <c r="B27" s="228">
        <v>555</v>
      </c>
    </row>
    <row r="28" spans="1:2" x14ac:dyDescent="0.25">
      <c r="A28" s="135">
        <v>2008</v>
      </c>
      <c r="B28" s="228">
        <v>557</v>
      </c>
    </row>
    <row r="29" spans="1:2" x14ac:dyDescent="0.25">
      <c r="A29" s="135">
        <v>2009</v>
      </c>
      <c r="B29" s="228">
        <v>769</v>
      </c>
    </row>
    <row r="30" spans="1:2" x14ac:dyDescent="0.25">
      <c r="A30" s="135">
        <v>2010</v>
      </c>
      <c r="B30" s="228">
        <v>813</v>
      </c>
    </row>
    <row r="31" spans="1:2" x14ac:dyDescent="0.25">
      <c r="A31" s="229">
        <v>2011</v>
      </c>
      <c r="B31" s="230">
        <v>693</v>
      </c>
    </row>
    <row r="32" spans="1:2" x14ac:dyDescent="0.25">
      <c r="A32" s="229">
        <v>2012</v>
      </c>
      <c r="B32" s="230">
        <v>703</v>
      </c>
    </row>
    <row r="35" spans="1:2" x14ac:dyDescent="0.25">
      <c r="A35" s="59" t="s">
        <v>742</v>
      </c>
      <c r="B35" s="56"/>
    </row>
    <row r="36" spans="1:2" x14ac:dyDescent="0.25">
      <c r="A36" s="56"/>
      <c r="B36" s="56"/>
    </row>
    <row r="37" spans="1:2" x14ac:dyDescent="0.25">
      <c r="A37" s="56" t="s">
        <v>835</v>
      </c>
      <c r="B37" s="56"/>
    </row>
  </sheetData>
  <mergeCells count="1">
    <mergeCell ref="A6:B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6" workbookViewId="0">
      <selection activeCell="A3" sqref="A3"/>
    </sheetView>
  </sheetViews>
  <sheetFormatPr defaultColWidth="8.85546875" defaultRowHeight="15" x14ac:dyDescent="0.25"/>
  <cols>
    <col min="2" max="2" width="12.140625" customWidth="1"/>
  </cols>
  <sheetData>
    <row r="1" spans="1:2" s="56" customFormat="1" ht="15.75" x14ac:dyDescent="0.25">
      <c r="A1" s="2" t="s">
        <v>967</v>
      </c>
    </row>
    <row r="2" spans="1:2" s="56" customFormat="1" x14ac:dyDescent="0.25"/>
    <row r="3" spans="1:2" s="56" customFormat="1" ht="18.75" x14ac:dyDescent="0.3">
      <c r="A3" s="27" t="s">
        <v>141</v>
      </c>
      <c r="B3" s="28" t="s">
        <v>142</v>
      </c>
    </row>
    <row r="4" spans="1:2" s="56" customFormat="1" x14ac:dyDescent="0.25"/>
    <row r="5" spans="1:2" s="56" customFormat="1" x14ac:dyDescent="0.25"/>
    <row r="6" spans="1:2" ht="15.75" customHeight="1" x14ac:dyDescent="0.25">
      <c r="A6" s="396" t="s">
        <v>967</v>
      </c>
      <c r="B6" s="396"/>
    </row>
    <row r="7" spans="1:2" ht="51" customHeight="1" x14ac:dyDescent="0.25">
      <c r="A7" s="396"/>
      <c r="B7" s="396"/>
    </row>
    <row r="8" spans="1:2" ht="30" x14ac:dyDescent="0.25">
      <c r="A8" s="100" t="s">
        <v>29</v>
      </c>
      <c r="B8" s="101" t="s">
        <v>475</v>
      </c>
    </row>
    <row r="9" spans="1:2" x14ac:dyDescent="0.25">
      <c r="A9" s="174">
        <v>1990</v>
      </c>
      <c r="B9" s="174">
        <v>208</v>
      </c>
    </row>
    <row r="10" spans="1:2" x14ac:dyDescent="0.25">
      <c r="A10" s="174">
        <v>1991</v>
      </c>
      <c r="B10" s="174">
        <v>221</v>
      </c>
    </row>
    <row r="11" spans="1:2" x14ac:dyDescent="0.25">
      <c r="A11" s="174">
        <v>1992</v>
      </c>
      <c r="B11" s="174">
        <v>215</v>
      </c>
    </row>
    <row r="12" spans="1:2" x14ac:dyDescent="0.25">
      <c r="A12" s="174">
        <v>1993</v>
      </c>
      <c r="B12" s="174">
        <v>233</v>
      </c>
    </row>
    <row r="13" spans="1:2" x14ac:dyDescent="0.25">
      <c r="A13" s="174">
        <v>1994</v>
      </c>
      <c r="B13" s="174">
        <v>299</v>
      </c>
    </row>
    <row r="14" spans="1:2" x14ac:dyDescent="0.25">
      <c r="A14" s="174">
        <v>1995</v>
      </c>
      <c r="B14" s="174">
        <v>343</v>
      </c>
    </row>
    <row r="15" spans="1:2" x14ac:dyDescent="0.25">
      <c r="A15" s="174">
        <v>1996</v>
      </c>
      <c r="B15" s="174">
        <v>378</v>
      </c>
    </row>
    <row r="16" spans="1:2" x14ac:dyDescent="0.25">
      <c r="A16" s="174">
        <v>1997</v>
      </c>
      <c r="B16" s="174">
        <v>386</v>
      </c>
    </row>
    <row r="17" spans="1:2" x14ac:dyDescent="0.25">
      <c r="A17" s="174">
        <v>1998</v>
      </c>
      <c r="B17" s="174">
        <v>371</v>
      </c>
    </row>
    <row r="18" spans="1:2" x14ac:dyDescent="0.25">
      <c r="A18" s="174">
        <v>1999</v>
      </c>
      <c r="B18" s="174">
        <v>314</v>
      </c>
    </row>
    <row r="19" spans="1:2" x14ac:dyDescent="0.25">
      <c r="A19" s="174">
        <v>2000</v>
      </c>
      <c r="B19" s="174">
        <v>274</v>
      </c>
    </row>
    <row r="20" spans="1:2" x14ac:dyDescent="0.25">
      <c r="A20" s="174">
        <v>2001</v>
      </c>
      <c r="B20" s="174">
        <v>307</v>
      </c>
    </row>
    <row r="21" spans="1:2" x14ac:dyDescent="0.25">
      <c r="A21" s="174">
        <v>2002</v>
      </c>
      <c r="B21" s="174">
        <v>333</v>
      </c>
    </row>
    <row r="22" spans="1:2" x14ac:dyDescent="0.25">
      <c r="A22" s="174">
        <v>2003</v>
      </c>
      <c r="B22" s="174">
        <v>343</v>
      </c>
    </row>
    <row r="23" spans="1:2" x14ac:dyDescent="0.25">
      <c r="A23" s="174">
        <v>2004</v>
      </c>
      <c r="B23" s="174">
        <v>391</v>
      </c>
    </row>
    <row r="24" spans="1:2" x14ac:dyDescent="0.25">
      <c r="A24" s="174">
        <v>2005</v>
      </c>
      <c r="B24" s="174">
        <v>415</v>
      </c>
    </row>
    <row r="25" spans="1:2" x14ac:dyDescent="0.25">
      <c r="A25" s="174">
        <v>2006</v>
      </c>
      <c r="B25" s="174">
        <v>481</v>
      </c>
    </row>
    <row r="26" spans="1:2" x14ac:dyDescent="0.25">
      <c r="A26" s="174">
        <v>2007</v>
      </c>
      <c r="B26" s="174">
        <v>512</v>
      </c>
    </row>
    <row r="27" spans="1:2" x14ac:dyDescent="0.25">
      <c r="A27" s="174">
        <v>2008</v>
      </c>
      <c r="B27" s="174">
        <v>514</v>
      </c>
    </row>
    <row r="28" spans="1:2" x14ac:dyDescent="0.25">
      <c r="A28" s="174">
        <v>2009</v>
      </c>
      <c r="B28" s="174">
        <v>491</v>
      </c>
    </row>
    <row r="29" spans="1:2" x14ac:dyDescent="0.25">
      <c r="A29" s="174">
        <v>2010</v>
      </c>
      <c r="B29" s="231">
        <v>426</v>
      </c>
    </row>
    <row r="30" spans="1:2" x14ac:dyDescent="0.25">
      <c r="A30" s="174">
        <v>2011</v>
      </c>
      <c r="B30" s="229">
        <v>360</v>
      </c>
    </row>
    <row r="31" spans="1:2" x14ac:dyDescent="0.25">
      <c r="A31" s="174">
        <v>2012</v>
      </c>
      <c r="B31" s="229">
        <v>353</v>
      </c>
    </row>
    <row r="32" spans="1:2" x14ac:dyDescent="0.25">
      <c r="A32" s="174">
        <v>2013</v>
      </c>
      <c r="B32" s="229">
        <v>382</v>
      </c>
    </row>
    <row r="33" spans="1:6" x14ac:dyDescent="0.25">
      <c r="A33" s="174">
        <v>2014</v>
      </c>
      <c r="B33" s="229">
        <v>422</v>
      </c>
    </row>
    <row r="35" spans="1:6" x14ac:dyDescent="0.25">
      <c r="A35" s="59" t="s">
        <v>742</v>
      </c>
      <c r="C35" s="56"/>
      <c r="D35" s="56"/>
      <c r="E35" s="56"/>
      <c r="F35" s="56"/>
    </row>
    <row r="36" spans="1:6" x14ac:dyDescent="0.25">
      <c r="A36" s="56"/>
      <c r="B36" s="56"/>
      <c r="C36" s="56"/>
      <c r="D36" s="56"/>
      <c r="E36" s="56"/>
      <c r="F36" s="56"/>
    </row>
    <row r="37" spans="1:6" x14ac:dyDescent="0.25">
      <c r="A37" s="56" t="s">
        <v>891</v>
      </c>
      <c r="B37" s="56"/>
      <c r="C37" s="56"/>
      <c r="D37" s="56"/>
      <c r="E37" s="56"/>
      <c r="F37" s="56"/>
    </row>
    <row r="38" spans="1:6" s="56" customFormat="1" x14ac:dyDescent="0.25">
      <c r="A38" s="56" t="s">
        <v>968</v>
      </c>
    </row>
    <row r="39" spans="1:6" x14ac:dyDescent="0.25">
      <c r="A39" s="56"/>
      <c r="B39" s="56"/>
      <c r="C39" s="56"/>
      <c r="D39" s="56"/>
      <c r="E39" s="56"/>
      <c r="F39" s="56"/>
    </row>
    <row r="40" spans="1:6" x14ac:dyDescent="0.25">
      <c r="A40" s="56" t="s">
        <v>841</v>
      </c>
      <c r="B40" s="56"/>
      <c r="C40" s="56"/>
      <c r="D40" s="56"/>
      <c r="E40" s="56"/>
      <c r="F40" s="56"/>
    </row>
    <row r="41" spans="1:6" x14ac:dyDescent="0.25">
      <c r="A41" s="56" t="s">
        <v>842</v>
      </c>
      <c r="B41" s="56"/>
      <c r="C41" s="56"/>
      <c r="D41" s="56"/>
      <c r="E41" s="56"/>
      <c r="F41" s="56"/>
    </row>
    <row r="42" spans="1:6" x14ac:dyDescent="0.25">
      <c r="A42" s="56" t="s">
        <v>843</v>
      </c>
      <c r="B42" s="56"/>
      <c r="C42" s="56"/>
      <c r="D42" s="56"/>
      <c r="E42" s="56"/>
      <c r="F42" s="56"/>
    </row>
    <row r="43" spans="1:6" x14ac:dyDescent="0.25">
      <c r="B43" s="56"/>
    </row>
  </sheetData>
  <mergeCells count="1">
    <mergeCell ref="A6:B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6" workbookViewId="0">
      <selection activeCell="A3" sqref="A3"/>
    </sheetView>
  </sheetViews>
  <sheetFormatPr defaultColWidth="8.85546875" defaultRowHeight="15" x14ac:dyDescent="0.25"/>
  <cols>
    <col min="2" max="2" width="15" customWidth="1"/>
  </cols>
  <sheetData>
    <row r="1" spans="1:2" s="56" customFormat="1" ht="15.75" x14ac:dyDescent="0.25">
      <c r="A1" s="2" t="s">
        <v>970</v>
      </c>
    </row>
    <row r="2" spans="1:2" s="56" customFormat="1" x14ac:dyDescent="0.25"/>
    <row r="3" spans="1:2" s="56" customFormat="1" ht="18.75" x14ac:dyDescent="0.3">
      <c r="A3" s="27" t="s">
        <v>141</v>
      </c>
      <c r="B3" s="28" t="s">
        <v>142</v>
      </c>
    </row>
    <row r="4" spans="1:2" s="56" customFormat="1" x14ac:dyDescent="0.25"/>
    <row r="5" spans="1:2" s="56" customFormat="1" x14ac:dyDescent="0.25"/>
    <row r="6" spans="1:2" ht="15.75" customHeight="1" x14ac:dyDescent="0.25">
      <c r="A6" s="390" t="s">
        <v>970</v>
      </c>
      <c r="B6" s="390"/>
    </row>
    <row r="7" spans="1:2" ht="48.75" customHeight="1" x14ac:dyDescent="0.25">
      <c r="A7" s="390"/>
      <c r="B7" s="390"/>
    </row>
    <row r="8" spans="1:2" ht="30" x14ac:dyDescent="0.25">
      <c r="A8" s="98" t="s">
        <v>29</v>
      </c>
      <c r="B8" s="99" t="s">
        <v>476</v>
      </c>
    </row>
    <row r="9" spans="1:2" x14ac:dyDescent="0.25">
      <c r="A9" s="135">
        <v>1990</v>
      </c>
      <c r="B9" s="135">
        <v>172</v>
      </c>
    </row>
    <row r="10" spans="1:2" x14ac:dyDescent="0.25">
      <c r="A10" s="135">
        <v>1991</v>
      </c>
      <c r="B10" s="135">
        <v>183</v>
      </c>
    </row>
    <row r="11" spans="1:2" x14ac:dyDescent="0.25">
      <c r="A11" s="135">
        <v>1992</v>
      </c>
      <c r="B11" s="135">
        <v>218</v>
      </c>
    </row>
    <row r="12" spans="1:2" x14ac:dyDescent="0.25">
      <c r="A12" s="135">
        <v>1993</v>
      </c>
      <c r="B12" s="135">
        <v>358</v>
      </c>
    </row>
    <row r="13" spans="1:2" x14ac:dyDescent="0.25">
      <c r="A13" s="135">
        <v>1994</v>
      </c>
      <c r="B13" s="135">
        <v>480</v>
      </c>
    </row>
    <row r="14" spans="1:2" x14ac:dyDescent="0.25">
      <c r="A14" s="135">
        <v>1995</v>
      </c>
      <c r="B14" s="135">
        <v>548</v>
      </c>
    </row>
    <row r="15" spans="1:2" x14ac:dyDescent="0.25">
      <c r="A15" s="135">
        <v>1996</v>
      </c>
      <c r="B15" s="135">
        <v>503</v>
      </c>
    </row>
    <row r="16" spans="1:2" x14ac:dyDescent="0.25">
      <c r="A16" s="135">
        <v>1997</v>
      </c>
      <c r="B16" s="135">
        <v>476</v>
      </c>
    </row>
    <row r="17" spans="1:2" x14ac:dyDescent="0.25">
      <c r="A17" s="135">
        <v>1998</v>
      </c>
      <c r="B17" s="135">
        <v>373</v>
      </c>
    </row>
    <row r="18" spans="1:2" x14ac:dyDescent="0.25">
      <c r="A18" s="135">
        <v>1999</v>
      </c>
      <c r="B18" s="135">
        <v>312</v>
      </c>
    </row>
    <row r="19" spans="1:2" x14ac:dyDescent="0.25">
      <c r="A19" s="135">
        <v>2000</v>
      </c>
      <c r="B19" s="135">
        <v>347</v>
      </c>
    </row>
    <row r="20" spans="1:2" x14ac:dyDescent="0.25">
      <c r="A20" s="135">
        <v>2001</v>
      </c>
      <c r="B20" s="135">
        <v>436</v>
      </c>
    </row>
    <row r="21" spans="1:2" x14ac:dyDescent="0.25">
      <c r="A21" s="135">
        <v>2002</v>
      </c>
      <c r="B21" s="135">
        <v>501</v>
      </c>
    </row>
    <row r="22" spans="1:2" x14ac:dyDescent="0.25">
      <c r="A22" s="135">
        <v>2003</v>
      </c>
      <c r="B22" s="135">
        <v>592</v>
      </c>
    </row>
    <row r="23" spans="1:2" x14ac:dyDescent="0.25">
      <c r="A23" s="135">
        <v>2004</v>
      </c>
      <c r="B23" s="135">
        <v>664</v>
      </c>
    </row>
    <row r="24" spans="1:2" x14ac:dyDescent="0.25">
      <c r="A24" s="135">
        <v>2005</v>
      </c>
      <c r="B24" s="135">
        <v>711</v>
      </c>
    </row>
    <row r="25" spans="1:2" x14ac:dyDescent="0.25">
      <c r="A25" s="135">
        <v>2006</v>
      </c>
      <c r="B25" s="135">
        <v>716</v>
      </c>
    </row>
    <row r="26" spans="1:2" x14ac:dyDescent="0.25">
      <c r="A26" s="135">
        <v>2007</v>
      </c>
      <c r="B26" s="135">
        <v>747</v>
      </c>
    </row>
    <row r="27" spans="1:2" x14ac:dyDescent="0.25">
      <c r="A27" s="135">
        <v>2008</v>
      </c>
      <c r="B27" s="135">
        <v>761</v>
      </c>
    </row>
    <row r="28" spans="1:2" x14ac:dyDescent="0.25">
      <c r="A28" s="135">
        <v>2009</v>
      </c>
      <c r="B28" s="135">
        <v>723</v>
      </c>
    </row>
    <row r="29" spans="1:2" x14ac:dyDescent="0.25">
      <c r="A29" s="135">
        <v>2010</v>
      </c>
      <c r="B29" s="135">
        <v>705</v>
      </c>
    </row>
    <row r="30" spans="1:2" x14ac:dyDescent="0.25">
      <c r="A30" s="135">
        <v>2011</v>
      </c>
      <c r="B30" s="229">
        <v>771</v>
      </c>
    </row>
    <row r="31" spans="1:2" x14ac:dyDescent="0.25">
      <c r="A31" s="135">
        <v>2012</v>
      </c>
      <c r="B31" s="229">
        <v>817</v>
      </c>
    </row>
    <row r="32" spans="1:2" x14ac:dyDescent="0.25">
      <c r="A32" s="135">
        <v>2013</v>
      </c>
      <c r="B32" s="229">
        <v>848</v>
      </c>
    </row>
    <row r="33" spans="1:4" x14ac:dyDescent="0.25">
      <c r="A33" s="135">
        <v>2014</v>
      </c>
      <c r="B33" s="229">
        <v>978</v>
      </c>
    </row>
    <row r="35" spans="1:4" x14ac:dyDescent="0.25">
      <c r="A35" s="59" t="s">
        <v>742</v>
      </c>
      <c r="B35" s="56"/>
      <c r="C35" s="56"/>
      <c r="D35" s="56"/>
    </row>
    <row r="36" spans="1:4" x14ac:dyDescent="0.25">
      <c r="A36" s="56"/>
      <c r="B36" s="56"/>
      <c r="C36" s="56"/>
      <c r="D36" s="56"/>
    </row>
    <row r="37" spans="1:4" x14ac:dyDescent="0.25">
      <c r="A37" s="56" t="s">
        <v>892</v>
      </c>
      <c r="B37" s="56"/>
      <c r="C37" s="56"/>
      <c r="D37" s="56"/>
    </row>
    <row r="38" spans="1:4" x14ac:dyDescent="0.25">
      <c r="A38" s="56" t="s">
        <v>971</v>
      </c>
      <c r="B38" s="56"/>
      <c r="C38" s="56"/>
      <c r="D38" s="56"/>
    </row>
    <row r="39" spans="1:4" s="56" customFormat="1" x14ac:dyDescent="0.25"/>
    <row r="40" spans="1:4" x14ac:dyDescent="0.25">
      <c r="A40" s="56" t="s">
        <v>841</v>
      </c>
      <c r="B40" s="56"/>
      <c r="C40" s="56"/>
      <c r="D40" s="56"/>
    </row>
    <row r="41" spans="1:4" x14ac:dyDescent="0.25">
      <c r="A41" s="56" t="s">
        <v>842</v>
      </c>
      <c r="B41" s="56"/>
      <c r="C41" s="56"/>
      <c r="D41" s="56"/>
    </row>
    <row r="42" spans="1:4" x14ac:dyDescent="0.25">
      <c r="A42" s="56" t="s">
        <v>843</v>
      </c>
      <c r="B42" s="56"/>
      <c r="C42" s="56"/>
      <c r="D42" s="56"/>
    </row>
  </sheetData>
  <mergeCells count="1">
    <mergeCell ref="A6:B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" sqref="A3"/>
    </sheetView>
  </sheetViews>
  <sheetFormatPr defaultColWidth="8.85546875" defaultRowHeight="15" x14ac:dyDescent="0.25"/>
  <cols>
    <col min="2" max="2" width="15.140625" customWidth="1"/>
  </cols>
  <sheetData>
    <row r="1" spans="1:2" s="56" customFormat="1" ht="15.75" x14ac:dyDescent="0.25">
      <c r="A1" s="2" t="s">
        <v>976</v>
      </c>
    </row>
    <row r="2" spans="1:2" s="56" customFormat="1" x14ac:dyDescent="0.25"/>
    <row r="3" spans="1:2" s="56" customFormat="1" ht="18.75" x14ac:dyDescent="0.3">
      <c r="A3" s="27" t="s">
        <v>141</v>
      </c>
      <c r="B3" s="28" t="s">
        <v>142</v>
      </c>
    </row>
    <row r="4" spans="1:2" s="56" customFormat="1" x14ac:dyDescent="0.25"/>
    <row r="5" spans="1:2" s="56" customFormat="1" x14ac:dyDescent="0.25"/>
    <row r="6" spans="1:2" ht="15.75" customHeight="1" x14ac:dyDescent="0.25">
      <c r="A6" s="390" t="s">
        <v>976</v>
      </c>
      <c r="B6" s="390"/>
    </row>
    <row r="7" spans="1:2" ht="45.75" customHeight="1" x14ac:dyDescent="0.25">
      <c r="A7" s="390"/>
      <c r="B7" s="390"/>
    </row>
    <row r="8" spans="1:2" ht="30" x14ac:dyDescent="0.25">
      <c r="A8" s="100" t="s">
        <v>29</v>
      </c>
      <c r="B8" s="101" t="s">
        <v>477</v>
      </c>
    </row>
    <row r="9" spans="1:2" x14ac:dyDescent="0.25">
      <c r="A9" s="174">
        <v>1993</v>
      </c>
      <c r="B9" s="232">
        <v>150</v>
      </c>
    </row>
    <row r="10" spans="1:2" x14ac:dyDescent="0.25">
      <c r="A10" s="174">
        <v>1994</v>
      </c>
      <c r="B10" s="232">
        <v>126.04368520951962</v>
      </c>
    </row>
    <row r="11" spans="1:2" x14ac:dyDescent="0.25">
      <c r="A11" s="174">
        <v>1995</v>
      </c>
      <c r="B11" s="232">
        <v>141</v>
      </c>
    </row>
    <row r="12" spans="1:2" x14ac:dyDescent="0.25">
      <c r="A12" s="174">
        <v>1996</v>
      </c>
      <c r="B12" s="232">
        <v>250</v>
      </c>
    </row>
    <row r="13" spans="1:2" x14ac:dyDescent="0.25">
      <c r="A13" s="174">
        <v>1997</v>
      </c>
      <c r="B13" s="232">
        <v>340</v>
      </c>
    </row>
    <row r="14" spans="1:2" x14ac:dyDescent="0.25">
      <c r="A14" s="174">
        <v>1998</v>
      </c>
      <c r="B14" s="232">
        <v>417</v>
      </c>
    </row>
    <row r="15" spans="1:2" x14ac:dyDescent="0.25">
      <c r="A15" s="174">
        <v>1999</v>
      </c>
      <c r="B15" s="232">
        <v>441</v>
      </c>
    </row>
    <row r="16" spans="1:2" x14ac:dyDescent="0.25">
      <c r="A16" s="233">
        <v>2000</v>
      </c>
      <c r="B16" s="174">
        <v>495</v>
      </c>
    </row>
    <row r="17" spans="1:4" x14ac:dyDescent="0.25">
      <c r="A17" s="233">
        <v>2001</v>
      </c>
      <c r="B17" s="174">
        <v>439</v>
      </c>
    </row>
    <row r="18" spans="1:4" x14ac:dyDescent="0.25">
      <c r="A18" s="233">
        <v>2002</v>
      </c>
      <c r="B18" s="174">
        <v>404</v>
      </c>
    </row>
    <row r="19" spans="1:4" x14ac:dyDescent="0.25">
      <c r="A19" s="233">
        <v>2003</v>
      </c>
      <c r="B19" s="174">
        <v>288</v>
      </c>
    </row>
    <row r="20" spans="1:4" x14ac:dyDescent="0.25">
      <c r="A20" s="233">
        <v>2004</v>
      </c>
      <c r="B20" s="174">
        <v>247</v>
      </c>
    </row>
    <row r="21" spans="1:4" x14ac:dyDescent="0.25">
      <c r="A21" s="233">
        <v>2005</v>
      </c>
      <c r="B21" s="174">
        <v>238</v>
      </c>
    </row>
    <row r="22" spans="1:4" x14ac:dyDescent="0.25">
      <c r="A22" s="233">
        <v>2006</v>
      </c>
      <c r="B22" s="174">
        <v>201</v>
      </c>
    </row>
    <row r="23" spans="1:4" x14ac:dyDescent="0.25">
      <c r="A23" s="233">
        <v>2007</v>
      </c>
      <c r="B23" s="174">
        <v>227</v>
      </c>
    </row>
    <row r="24" spans="1:4" x14ac:dyDescent="0.25">
      <c r="A24" s="233">
        <v>2008</v>
      </c>
      <c r="B24" s="174">
        <v>238</v>
      </c>
    </row>
    <row r="25" spans="1:4" x14ac:dyDescent="0.25">
      <c r="A25" s="233">
        <v>2009</v>
      </c>
      <c r="B25" s="174">
        <v>261</v>
      </c>
    </row>
    <row r="26" spans="1:4" x14ac:dyDescent="0.25">
      <c r="A26" s="233">
        <v>2010</v>
      </c>
      <c r="B26" s="174">
        <v>345</v>
      </c>
    </row>
    <row r="27" spans="1:4" x14ac:dyDescent="0.25">
      <c r="A27" s="233">
        <v>2011</v>
      </c>
      <c r="B27" s="174">
        <v>360</v>
      </c>
    </row>
    <row r="28" spans="1:4" x14ac:dyDescent="0.25">
      <c r="A28" s="233">
        <v>2012</v>
      </c>
      <c r="B28" s="174">
        <v>395</v>
      </c>
    </row>
    <row r="29" spans="1:4" x14ac:dyDescent="0.25">
      <c r="A29" s="233">
        <v>2013</v>
      </c>
      <c r="B29" s="174">
        <v>364</v>
      </c>
    </row>
    <row r="30" spans="1:4" x14ac:dyDescent="0.25">
      <c r="A30" s="233">
        <v>2014</v>
      </c>
      <c r="B30" s="174">
        <v>374</v>
      </c>
    </row>
    <row r="32" spans="1:4" x14ac:dyDescent="0.25">
      <c r="A32" s="59" t="s">
        <v>742</v>
      </c>
      <c r="B32" s="56"/>
      <c r="C32" s="56"/>
      <c r="D32" s="56"/>
    </row>
    <row r="33" spans="1:4" x14ac:dyDescent="0.25">
      <c r="A33" s="56"/>
      <c r="B33" s="56"/>
      <c r="C33" s="56"/>
      <c r="D33" s="56"/>
    </row>
    <row r="34" spans="1:4" x14ac:dyDescent="0.25">
      <c r="A34" s="56" t="s">
        <v>893</v>
      </c>
      <c r="B34" s="56"/>
      <c r="C34" s="56"/>
      <c r="D34" s="56"/>
    </row>
    <row r="35" spans="1:4" x14ac:dyDescent="0.25">
      <c r="A35" s="56" t="s">
        <v>977</v>
      </c>
      <c r="B35" s="56"/>
      <c r="C35" s="56"/>
      <c r="D35" s="56"/>
    </row>
  </sheetData>
  <mergeCells count="1">
    <mergeCell ref="A6:B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7" workbookViewId="0">
      <selection activeCell="A8" sqref="A8:C8"/>
    </sheetView>
  </sheetViews>
  <sheetFormatPr defaultColWidth="8.85546875" defaultRowHeight="15" x14ac:dyDescent="0.25"/>
  <cols>
    <col min="2" max="3" width="13.140625" customWidth="1"/>
  </cols>
  <sheetData>
    <row r="1" spans="1:3" s="56" customFormat="1" ht="15.75" x14ac:dyDescent="0.25">
      <c r="A1" s="2" t="s">
        <v>594</v>
      </c>
    </row>
    <row r="2" spans="1:3" s="56" customFormat="1" x14ac:dyDescent="0.25"/>
    <row r="3" spans="1:3" s="56" customFormat="1" ht="18.75" x14ac:dyDescent="0.3">
      <c r="A3" s="27" t="s">
        <v>141</v>
      </c>
      <c r="B3" s="28" t="s">
        <v>142</v>
      </c>
    </row>
    <row r="4" spans="1:3" s="56" customFormat="1" x14ac:dyDescent="0.25"/>
    <row r="5" spans="1:3" s="56" customFormat="1" x14ac:dyDescent="0.25"/>
    <row r="6" spans="1:3" ht="15.75" customHeight="1" x14ac:dyDescent="0.25">
      <c r="A6" s="390" t="s">
        <v>594</v>
      </c>
      <c r="B6" s="390"/>
      <c r="C6" s="390"/>
    </row>
    <row r="7" spans="1:3" ht="40.5" customHeight="1" x14ac:dyDescent="0.25">
      <c r="A7" s="390"/>
      <c r="B7" s="390"/>
      <c r="C7" s="390"/>
    </row>
    <row r="8" spans="1:3" x14ac:dyDescent="0.25">
      <c r="A8" s="309" t="s">
        <v>29</v>
      </c>
      <c r="B8" s="309" t="s">
        <v>478</v>
      </c>
      <c r="C8" s="309" t="s">
        <v>479</v>
      </c>
    </row>
    <row r="9" spans="1:3" x14ac:dyDescent="0.25">
      <c r="A9" s="103">
        <v>1993</v>
      </c>
      <c r="B9" s="68">
        <v>7664</v>
      </c>
      <c r="C9" s="68">
        <v>3476</v>
      </c>
    </row>
    <row r="10" spans="1:3" x14ac:dyDescent="0.25">
      <c r="A10" s="103">
        <v>1994</v>
      </c>
      <c r="B10" s="68">
        <v>6641</v>
      </c>
      <c r="C10" s="68">
        <v>3682</v>
      </c>
    </row>
    <row r="11" spans="1:3" x14ac:dyDescent="0.25">
      <c r="A11" s="103">
        <v>1995</v>
      </c>
      <c r="B11" s="68">
        <v>5501</v>
      </c>
      <c r="C11" s="68">
        <v>3347</v>
      </c>
    </row>
    <row r="12" spans="1:3" x14ac:dyDescent="0.25">
      <c r="A12" s="103">
        <v>1996</v>
      </c>
      <c r="B12" s="68">
        <v>5166</v>
      </c>
      <c r="C12" s="68">
        <v>3656</v>
      </c>
    </row>
    <row r="13" spans="1:3" x14ac:dyDescent="0.25">
      <c r="A13" s="103">
        <v>1997</v>
      </c>
      <c r="B13" s="68">
        <v>7583</v>
      </c>
      <c r="C13" s="68">
        <v>5204</v>
      </c>
    </row>
    <row r="14" spans="1:3" x14ac:dyDescent="0.25">
      <c r="A14" s="103">
        <v>1998</v>
      </c>
      <c r="B14" s="68">
        <v>7770</v>
      </c>
      <c r="C14" s="68">
        <v>5997</v>
      </c>
    </row>
    <row r="15" spans="1:3" x14ac:dyDescent="0.25">
      <c r="A15" s="103">
        <v>1999</v>
      </c>
      <c r="B15" s="68">
        <v>7334</v>
      </c>
      <c r="C15" s="68">
        <v>5689</v>
      </c>
    </row>
    <row r="16" spans="1:3" x14ac:dyDescent="0.25">
      <c r="A16" s="103">
        <v>2000</v>
      </c>
      <c r="B16" s="68">
        <v>8122</v>
      </c>
      <c r="C16" s="68">
        <v>6762</v>
      </c>
    </row>
    <row r="17" spans="1:3" x14ac:dyDescent="0.25">
      <c r="A17" s="103">
        <v>2001</v>
      </c>
      <c r="B17" s="68">
        <v>8623</v>
      </c>
      <c r="C17" s="68">
        <v>7361</v>
      </c>
    </row>
    <row r="18" spans="1:3" x14ac:dyDescent="0.25">
      <c r="A18" s="103">
        <v>2002</v>
      </c>
      <c r="B18" s="68">
        <v>8739</v>
      </c>
      <c r="C18" s="68">
        <v>8313</v>
      </c>
    </row>
    <row r="19" spans="1:3" x14ac:dyDescent="0.25">
      <c r="A19" s="103">
        <v>2003</v>
      </c>
      <c r="B19" s="68">
        <v>7931</v>
      </c>
      <c r="C19" s="68">
        <v>7792</v>
      </c>
    </row>
    <row r="20" spans="1:3" x14ac:dyDescent="0.25">
      <c r="A20" s="103">
        <v>2004</v>
      </c>
      <c r="B20" s="68">
        <v>7061</v>
      </c>
      <c r="C20" s="68">
        <v>7916</v>
      </c>
    </row>
    <row r="21" spans="1:3" x14ac:dyDescent="0.25">
      <c r="A21" s="103">
        <v>2005</v>
      </c>
      <c r="B21" s="68">
        <v>7024</v>
      </c>
      <c r="C21" s="68">
        <v>7675</v>
      </c>
    </row>
    <row r="22" spans="1:3" x14ac:dyDescent="0.25">
      <c r="A22" s="103">
        <v>2006</v>
      </c>
      <c r="B22" s="68">
        <v>6480</v>
      </c>
      <c r="C22" s="68">
        <v>6649</v>
      </c>
    </row>
    <row r="23" spans="1:3" x14ac:dyDescent="0.25">
      <c r="A23" s="103">
        <v>2007</v>
      </c>
      <c r="B23" s="68">
        <v>6187</v>
      </c>
      <c r="C23" s="68">
        <v>6135</v>
      </c>
    </row>
    <row r="24" spans="1:3" x14ac:dyDescent="0.25">
      <c r="A24" s="103">
        <v>2008</v>
      </c>
      <c r="B24" s="68">
        <v>6080</v>
      </c>
      <c r="C24" s="68">
        <v>6373</v>
      </c>
    </row>
    <row r="25" spans="1:3" x14ac:dyDescent="0.25">
      <c r="A25" s="103">
        <v>2009</v>
      </c>
      <c r="B25" s="68">
        <v>6389</v>
      </c>
      <c r="C25" s="68">
        <v>6472</v>
      </c>
    </row>
    <row r="26" spans="1:3" x14ac:dyDescent="0.25">
      <c r="A26" s="103">
        <v>2010</v>
      </c>
      <c r="B26" s="68">
        <v>6141</v>
      </c>
      <c r="C26" s="68">
        <v>7088</v>
      </c>
    </row>
    <row r="27" spans="1:3" x14ac:dyDescent="0.25">
      <c r="A27" s="103">
        <v>2011</v>
      </c>
      <c r="B27" s="68">
        <v>6779</v>
      </c>
      <c r="C27" s="68">
        <v>8176</v>
      </c>
    </row>
    <row r="28" spans="1:3" x14ac:dyDescent="0.25">
      <c r="A28" s="103">
        <v>2012</v>
      </c>
      <c r="B28" s="68">
        <v>7487</v>
      </c>
      <c r="C28" s="68">
        <v>9248</v>
      </c>
    </row>
    <row r="29" spans="1:3" x14ac:dyDescent="0.25">
      <c r="A29" s="103">
        <v>2013</v>
      </c>
      <c r="B29" s="68">
        <v>8407</v>
      </c>
      <c r="C29" s="68">
        <v>10634</v>
      </c>
    </row>
    <row r="32" spans="1:3" x14ac:dyDescent="0.25">
      <c r="A32" s="59" t="s">
        <v>742</v>
      </c>
      <c r="B32" s="56"/>
      <c r="C32" s="56"/>
    </row>
    <row r="33" spans="1:3" x14ac:dyDescent="0.25">
      <c r="A33" s="56"/>
      <c r="B33" s="56"/>
      <c r="C33" s="56"/>
    </row>
    <row r="34" spans="1:3" x14ac:dyDescent="0.25">
      <c r="A34" s="56" t="s">
        <v>844</v>
      </c>
      <c r="B34" s="56"/>
      <c r="C34" s="56"/>
    </row>
    <row r="35" spans="1:3" x14ac:dyDescent="0.25">
      <c r="A35" s="254" t="s">
        <v>845</v>
      </c>
      <c r="B35" s="56"/>
      <c r="C35" s="56"/>
    </row>
  </sheetData>
  <mergeCells count="1">
    <mergeCell ref="A6:C7"/>
  </mergeCells>
  <hyperlinks>
    <hyperlink ref="A3" location="TableOfContents!A1" display="Back"/>
    <hyperlink ref="A3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0" workbookViewId="0">
      <selection activeCell="H40" sqref="H40"/>
    </sheetView>
  </sheetViews>
  <sheetFormatPr defaultColWidth="8.85546875" defaultRowHeight="15" x14ac:dyDescent="0.25"/>
  <cols>
    <col min="2" max="2" width="12.7109375" customWidth="1"/>
    <col min="3" max="3" width="9.42578125" bestFit="1" customWidth="1"/>
    <col min="5" max="5" width="10" customWidth="1"/>
    <col min="9" max="9" width="11.7109375" bestFit="1" customWidth="1"/>
  </cols>
  <sheetData>
    <row r="1" spans="1:11" s="56" customFormat="1" ht="15.75" x14ac:dyDescent="0.25">
      <c r="A1" s="2" t="s">
        <v>595</v>
      </c>
    </row>
    <row r="2" spans="1:11" s="56" customFormat="1" x14ac:dyDescent="0.25"/>
    <row r="3" spans="1:11" s="56" customFormat="1" ht="18.75" x14ac:dyDescent="0.3">
      <c r="A3" s="27" t="s">
        <v>141</v>
      </c>
      <c r="B3" s="28" t="s">
        <v>142</v>
      </c>
    </row>
    <row r="4" spans="1:11" s="56" customFormat="1" x14ac:dyDescent="0.25"/>
    <row r="5" spans="1:11" s="56" customFormat="1" x14ac:dyDescent="0.25"/>
    <row r="6" spans="1:11" x14ac:dyDescent="0.25">
      <c r="A6" s="390" t="s">
        <v>596</v>
      </c>
      <c r="B6" s="390"/>
      <c r="C6" s="390"/>
      <c r="D6" s="390"/>
      <c r="E6" s="390"/>
      <c r="F6" s="56"/>
      <c r="G6" s="56"/>
      <c r="H6" s="390" t="s">
        <v>597</v>
      </c>
      <c r="I6" s="390"/>
      <c r="J6" s="390"/>
      <c r="K6" s="390"/>
    </row>
    <row r="7" spans="1:11" x14ac:dyDescent="0.25">
      <c r="A7" s="390"/>
      <c r="B7" s="390"/>
      <c r="C7" s="390"/>
      <c r="D7" s="390"/>
      <c r="E7" s="390"/>
      <c r="F7" s="56"/>
      <c r="G7" s="56"/>
      <c r="H7" s="390"/>
      <c r="I7" s="390"/>
      <c r="J7" s="390"/>
      <c r="K7" s="390"/>
    </row>
    <row r="8" spans="1:11" x14ac:dyDescent="0.25">
      <c r="A8" s="309" t="s">
        <v>29</v>
      </c>
      <c r="B8" s="309" t="s">
        <v>480</v>
      </c>
      <c r="C8" s="309" t="s">
        <v>481</v>
      </c>
      <c r="D8" s="309" t="s">
        <v>482</v>
      </c>
      <c r="E8" s="309" t="s">
        <v>180</v>
      </c>
      <c r="F8" s="241"/>
      <c r="G8" s="241"/>
      <c r="H8" s="309" t="s">
        <v>29</v>
      </c>
      <c r="I8" s="309" t="s">
        <v>480</v>
      </c>
      <c r="J8" s="309" t="s">
        <v>481</v>
      </c>
      <c r="K8" s="309" t="s">
        <v>482</v>
      </c>
    </row>
    <row r="9" spans="1:11" x14ac:dyDescent="0.25">
      <c r="A9" s="103">
        <v>1995</v>
      </c>
      <c r="B9" s="68">
        <v>6194</v>
      </c>
      <c r="C9" s="68">
        <v>673</v>
      </c>
      <c r="D9" s="68">
        <v>4066</v>
      </c>
      <c r="E9" s="68">
        <v>10933</v>
      </c>
      <c r="F9" s="56"/>
      <c r="G9" s="56"/>
      <c r="H9" s="103">
        <v>1995</v>
      </c>
      <c r="I9" s="105">
        <v>0.56654166285557483</v>
      </c>
      <c r="J9" s="105">
        <v>6.1556754779109116E-2</v>
      </c>
      <c r="K9" s="105">
        <v>0.37190158236531601</v>
      </c>
    </row>
    <row r="10" spans="1:11" x14ac:dyDescent="0.25">
      <c r="A10" s="103">
        <v>1996</v>
      </c>
      <c r="B10" s="68">
        <v>5322</v>
      </c>
      <c r="C10" s="68">
        <v>598</v>
      </c>
      <c r="D10" s="68">
        <v>3542</v>
      </c>
      <c r="E10" s="68">
        <v>9462</v>
      </c>
      <c r="F10" s="56"/>
      <c r="G10" s="56"/>
      <c r="H10" s="103">
        <v>1996</v>
      </c>
      <c r="I10" s="105">
        <v>0.5624603677869372</v>
      </c>
      <c r="J10" s="105">
        <v>6.3200169097442402E-2</v>
      </c>
      <c r="K10" s="105">
        <v>0.37433946311562039</v>
      </c>
    </row>
    <row r="11" spans="1:11" x14ac:dyDescent="0.25">
      <c r="A11" s="103">
        <v>1997</v>
      </c>
      <c r="B11" s="68">
        <v>4554</v>
      </c>
      <c r="C11" s="68">
        <v>539</v>
      </c>
      <c r="D11" s="68">
        <v>3712</v>
      </c>
      <c r="E11" s="68">
        <v>8805</v>
      </c>
      <c r="F11" s="56"/>
      <c r="G11" s="56"/>
      <c r="H11" s="103">
        <v>1997</v>
      </c>
      <c r="I11" s="105">
        <v>0.51720613287904604</v>
      </c>
      <c r="J11" s="105">
        <v>6.1215218625780804E-2</v>
      </c>
      <c r="K11" s="105">
        <v>0.42157864849517318</v>
      </c>
    </row>
    <row r="12" spans="1:11" x14ac:dyDescent="0.25">
      <c r="A12" s="103">
        <v>1998</v>
      </c>
      <c r="B12" s="68">
        <v>5587</v>
      </c>
      <c r="C12" s="68">
        <v>645</v>
      </c>
      <c r="D12" s="68">
        <v>5309</v>
      </c>
      <c r="E12" s="68">
        <v>11541</v>
      </c>
      <c r="F12" s="56"/>
      <c r="G12" s="56"/>
      <c r="H12" s="103">
        <v>1998</v>
      </c>
      <c r="I12" s="105">
        <v>0.48410016463044797</v>
      </c>
      <c r="J12" s="105">
        <v>5.5887704704964909E-2</v>
      </c>
      <c r="K12" s="105">
        <v>0.46001213066458713</v>
      </c>
    </row>
    <row r="13" spans="1:11" x14ac:dyDescent="0.25">
      <c r="A13" s="103">
        <v>1999</v>
      </c>
      <c r="B13" s="68">
        <v>5935</v>
      </c>
      <c r="C13" s="68">
        <v>791</v>
      </c>
      <c r="D13" s="68">
        <v>6144</v>
      </c>
      <c r="E13" s="68">
        <v>12870</v>
      </c>
      <c r="F13" s="56"/>
      <c r="G13" s="56"/>
      <c r="H13" s="103">
        <v>1999</v>
      </c>
      <c r="I13" s="105">
        <v>0.46114996114996115</v>
      </c>
      <c r="J13" s="105">
        <v>6.1460761460761459E-2</v>
      </c>
      <c r="K13" s="105">
        <v>0.47738927738927739</v>
      </c>
    </row>
    <row r="14" spans="1:11" x14ac:dyDescent="0.25">
      <c r="A14" s="103">
        <v>2000</v>
      </c>
      <c r="B14" s="68">
        <v>5136</v>
      </c>
      <c r="C14" s="68">
        <v>716</v>
      </c>
      <c r="D14" s="68">
        <v>5718</v>
      </c>
      <c r="E14" s="68">
        <v>11570</v>
      </c>
      <c r="F14" s="56"/>
      <c r="G14" s="56"/>
      <c r="H14" s="103">
        <v>2000</v>
      </c>
      <c r="I14" s="105">
        <v>0.44390665514261018</v>
      </c>
      <c r="J14" s="105">
        <v>6.1884183232497836E-2</v>
      </c>
      <c r="K14" s="105">
        <v>0.49420916162489198</v>
      </c>
    </row>
    <row r="15" spans="1:11" x14ac:dyDescent="0.25">
      <c r="A15" s="103">
        <v>2001</v>
      </c>
      <c r="B15" s="68">
        <v>3926</v>
      </c>
      <c r="C15" s="68">
        <v>700</v>
      </c>
      <c r="D15" s="68">
        <v>6670</v>
      </c>
      <c r="E15" s="68">
        <v>11296</v>
      </c>
      <c r="F15" s="56"/>
      <c r="G15" s="56"/>
      <c r="H15" s="103">
        <v>2001</v>
      </c>
      <c r="I15" s="105">
        <v>0.34755665722379603</v>
      </c>
      <c r="J15" s="105">
        <v>6.1968838526912179E-2</v>
      </c>
      <c r="K15" s="105">
        <v>0.59047450424929182</v>
      </c>
    </row>
    <row r="16" spans="1:11" x14ac:dyDescent="0.25">
      <c r="A16" s="103">
        <v>2002</v>
      </c>
      <c r="B16" s="68">
        <v>6190</v>
      </c>
      <c r="C16" s="68">
        <v>839</v>
      </c>
      <c r="D16" s="68">
        <v>6878</v>
      </c>
      <c r="E16" s="68">
        <v>13907</v>
      </c>
      <c r="F16" s="56"/>
      <c r="G16" s="56"/>
      <c r="H16" s="103">
        <v>2002</v>
      </c>
      <c r="I16" s="105">
        <v>0.44509959013446465</v>
      </c>
      <c r="J16" s="105">
        <v>6.0329330552958943E-2</v>
      </c>
      <c r="K16" s="105">
        <v>0.49457107931257638</v>
      </c>
    </row>
    <row r="17" spans="1:11" x14ac:dyDescent="0.25">
      <c r="A17" s="103">
        <v>2003</v>
      </c>
      <c r="B17" s="68">
        <v>5989</v>
      </c>
      <c r="C17" s="68">
        <v>713</v>
      </c>
      <c r="D17" s="68">
        <v>6748</v>
      </c>
      <c r="E17" s="68">
        <v>13450</v>
      </c>
      <c r="F17" s="56"/>
      <c r="G17" s="56"/>
      <c r="H17" s="103">
        <v>2003</v>
      </c>
      <c r="I17" s="105">
        <v>0.44527881040892192</v>
      </c>
      <c r="J17" s="105">
        <v>5.3011152416356878E-2</v>
      </c>
      <c r="K17" s="105">
        <v>0.50171003717472118</v>
      </c>
    </row>
    <row r="18" spans="1:11" x14ac:dyDescent="0.25">
      <c r="A18" s="103">
        <v>2004</v>
      </c>
      <c r="B18" s="68">
        <v>7435</v>
      </c>
      <c r="C18" s="68">
        <v>891</v>
      </c>
      <c r="D18" s="68">
        <v>7095</v>
      </c>
      <c r="E18" s="68">
        <v>15421</v>
      </c>
      <c r="F18" s="56"/>
      <c r="G18" s="56"/>
      <c r="H18" s="103">
        <v>2004</v>
      </c>
      <c r="I18" s="105">
        <v>0.48213475131314443</v>
      </c>
      <c r="J18" s="105">
        <v>5.7778354192335124E-2</v>
      </c>
      <c r="K18" s="105">
        <v>0.46008689449452045</v>
      </c>
    </row>
    <row r="19" spans="1:11" x14ac:dyDescent="0.25">
      <c r="A19" s="103">
        <v>2005</v>
      </c>
      <c r="B19" s="68">
        <v>6270</v>
      </c>
      <c r="C19" s="68">
        <v>632</v>
      </c>
      <c r="D19" s="68">
        <v>5665</v>
      </c>
      <c r="E19" s="68">
        <v>12567</v>
      </c>
      <c r="F19" s="56"/>
      <c r="G19" s="56"/>
      <c r="H19" s="103">
        <v>2005</v>
      </c>
      <c r="I19" s="105">
        <v>0.49892575793745525</v>
      </c>
      <c r="J19" s="105">
        <v>5.0290443224317659E-2</v>
      </c>
      <c r="K19" s="105">
        <v>0.45078379883822711</v>
      </c>
    </row>
    <row r="20" spans="1:11" x14ac:dyDescent="0.25">
      <c r="A20" s="103">
        <v>2006</v>
      </c>
      <c r="B20" s="68">
        <v>6836</v>
      </c>
      <c r="C20" s="68">
        <v>705</v>
      </c>
      <c r="D20" s="68">
        <v>5981</v>
      </c>
      <c r="E20" s="68">
        <v>13522</v>
      </c>
      <c r="F20" s="56"/>
      <c r="G20" s="56"/>
      <c r="H20" s="103">
        <v>2006</v>
      </c>
      <c r="I20" s="105">
        <v>0.50554651678745743</v>
      </c>
      <c r="J20" s="105">
        <v>5.2137257802100281E-2</v>
      </c>
      <c r="K20" s="105">
        <v>0.44231622541044224</v>
      </c>
    </row>
    <row r="21" spans="1:11" x14ac:dyDescent="0.25">
      <c r="A21" s="103">
        <v>2007</v>
      </c>
      <c r="B21" s="68">
        <v>5872</v>
      </c>
      <c r="C21" s="68">
        <v>639</v>
      </c>
      <c r="D21" s="68">
        <v>5427</v>
      </c>
      <c r="E21" s="68">
        <v>11938</v>
      </c>
      <c r="F21" s="56"/>
      <c r="G21" s="56"/>
      <c r="H21" s="103">
        <v>2007</v>
      </c>
      <c r="I21" s="105">
        <v>0.49187468587703131</v>
      </c>
      <c r="J21" s="105">
        <v>5.3526553861618364E-2</v>
      </c>
      <c r="K21" s="105">
        <v>0.45459876026135032</v>
      </c>
    </row>
    <row r="22" spans="1:11" x14ac:dyDescent="0.25">
      <c r="A22" s="103">
        <v>2008</v>
      </c>
      <c r="B22" s="68">
        <v>5742</v>
      </c>
      <c r="C22" s="68">
        <v>593</v>
      </c>
      <c r="D22" s="68">
        <v>5637</v>
      </c>
      <c r="E22" s="68">
        <v>11972</v>
      </c>
      <c r="F22" s="56"/>
      <c r="G22" s="56"/>
      <c r="H22" s="103">
        <v>2008</v>
      </c>
      <c r="I22" s="105">
        <v>0.47961911125960577</v>
      </c>
      <c r="J22" s="105">
        <v>4.9532241897761446E-2</v>
      </c>
      <c r="K22" s="105">
        <v>0.47084864684263283</v>
      </c>
    </row>
    <row r="23" spans="1:11" x14ac:dyDescent="0.25">
      <c r="A23" s="103">
        <v>2009</v>
      </c>
      <c r="B23" s="68">
        <v>5464</v>
      </c>
      <c r="C23" s="68">
        <v>415</v>
      </c>
      <c r="D23" s="68">
        <v>5331</v>
      </c>
      <c r="E23" s="68">
        <v>11210</v>
      </c>
      <c r="F23" s="56"/>
      <c r="G23" s="56"/>
      <c r="H23" s="103">
        <v>2009</v>
      </c>
      <c r="I23" s="105">
        <v>0.4874219446922391</v>
      </c>
      <c r="J23" s="105">
        <v>3.7020517395182875E-2</v>
      </c>
      <c r="K23" s="105">
        <v>0.47555753791257804</v>
      </c>
    </row>
    <row r="24" spans="1:11" x14ac:dyDescent="0.25">
      <c r="A24" s="103">
        <v>2010</v>
      </c>
      <c r="B24" s="68">
        <v>6017</v>
      </c>
      <c r="C24" s="68">
        <v>447</v>
      </c>
      <c r="D24" s="68">
        <v>5718</v>
      </c>
      <c r="E24" s="68">
        <v>12182</v>
      </c>
      <c r="F24" s="56"/>
      <c r="G24" s="56"/>
      <c r="H24" s="103">
        <v>2010</v>
      </c>
      <c r="I24" s="105">
        <v>0.49392546379904778</v>
      </c>
      <c r="J24" s="105">
        <v>3.6693482186833035E-2</v>
      </c>
      <c r="K24" s="105">
        <v>0.46938105401411917</v>
      </c>
    </row>
    <row r="25" spans="1:11" x14ac:dyDescent="0.25">
      <c r="A25" s="103">
        <v>2011</v>
      </c>
      <c r="B25" s="68">
        <v>6787</v>
      </c>
      <c r="C25" s="68">
        <v>380</v>
      </c>
      <c r="D25" s="68">
        <v>6137</v>
      </c>
      <c r="E25" s="68">
        <v>13304</v>
      </c>
      <c r="F25" s="56"/>
      <c r="G25" s="56"/>
      <c r="H25" s="103">
        <v>2011</v>
      </c>
      <c r="I25" s="105">
        <v>0.51019999999999999</v>
      </c>
      <c r="J25" s="105">
        <v>2.86E-2</v>
      </c>
      <c r="K25" s="105">
        <v>0.4612</v>
      </c>
    </row>
    <row r="26" spans="1:11" x14ac:dyDescent="0.25">
      <c r="A26" s="103">
        <v>2012</v>
      </c>
      <c r="B26" s="68">
        <v>7665</v>
      </c>
      <c r="C26" s="68">
        <v>404</v>
      </c>
      <c r="D26" s="68">
        <v>6548</v>
      </c>
      <c r="E26" s="68">
        <v>14617</v>
      </c>
      <c r="F26" s="56"/>
      <c r="G26" s="56"/>
      <c r="H26" s="103">
        <v>2012</v>
      </c>
      <c r="I26" s="105">
        <v>0.52439999999999998</v>
      </c>
      <c r="J26" s="105">
        <v>2.76E-2</v>
      </c>
      <c r="K26" s="105">
        <v>0.44800000000000001</v>
      </c>
    </row>
    <row r="27" spans="1:11" x14ac:dyDescent="0.25">
      <c r="A27" s="103">
        <v>2013</v>
      </c>
      <c r="B27" s="68">
        <v>8884</v>
      </c>
      <c r="C27" s="68">
        <v>387</v>
      </c>
      <c r="D27" s="68">
        <v>6811</v>
      </c>
      <c r="E27" s="68">
        <v>16082</v>
      </c>
      <c r="F27" s="56"/>
      <c r="G27" s="56"/>
      <c r="H27" s="103">
        <v>2013</v>
      </c>
      <c r="I27" s="105">
        <v>0.5524</v>
      </c>
      <c r="J27" s="105">
        <v>2.41E-2</v>
      </c>
      <c r="K27" s="105">
        <v>0.42349999999999999</v>
      </c>
    </row>
    <row r="30" spans="1:11" x14ac:dyDescent="0.25">
      <c r="A30" s="59" t="s">
        <v>742</v>
      </c>
      <c r="B30" s="56"/>
      <c r="C30" s="56"/>
      <c r="D30" s="56"/>
    </row>
    <row r="31" spans="1:11" x14ac:dyDescent="0.25">
      <c r="A31" s="56"/>
      <c r="B31" s="56"/>
      <c r="C31" s="56"/>
      <c r="D31" s="56"/>
    </row>
    <row r="32" spans="1:11" x14ac:dyDescent="0.25">
      <c r="A32" s="56" t="s">
        <v>846</v>
      </c>
      <c r="B32" s="56"/>
      <c r="C32" s="56"/>
      <c r="D32" s="56"/>
    </row>
    <row r="33" spans="1:4" x14ac:dyDescent="0.25">
      <c r="A33" s="56"/>
      <c r="B33" s="56"/>
      <c r="C33" s="56"/>
      <c r="D33" s="56"/>
    </row>
    <row r="34" spans="1:4" x14ac:dyDescent="0.25">
      <c r="A34" s="56" t="s">
        <v>847</v>
      </c>
      <c r="B34" s="56"/>
      <c r="C34" s="56"/>
      <c r="D34" s="56"/>
    </row>
  </sheetData>
  <mergeCells count="2">
    <mergeCell ref="A6:E7"/>
    <mergeCell ref="H6:K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2" workbookViewId="0">
      <selection activeCell="A3" sqref="A3"/>
    </sheetView>
  </sheetViews>
  <sheetFormatPr defaultColWidth="8.85546875" defaultRowHeight="15" x14ac:dyDescent="0.25"/>
  <cols>
    <col min="2" max="2" width="13" customWidth="1"/>
    <col min="3" max="3" width="11.42578125" customWidth="1"/>
  </cols>
  <sheetData>
    <row r="1" spans="1:3" s="56" customFormat="1" ht="15.75" x14ac:dyDescent="0.25">
      <c r="A1" s="2" t="s">
        <v>598</v>
      </c>
    </row>
    <row r="2" spans="1:3" s="56" customFormat="1" x14ac:dyDescent="0.25"/>
    <row r="3" spans="1:3" s="56" customFormat="1" ht="18.75" x14ac:dyDescent="0.3">
      <c r="A3" s="27" t="s">
        <v>141</v>
      </c>
      <c r="B3" s="28" t="s">
        <v>142</v>
      </c>
    </row>
    <row r="4" spans="1:3" s="56" customFormat="1" x14ac:dyDescent="0.25"/>
    <row r="5" spans="1:3" s="56" customFormat="1" x14ac:dyDescent="0.25"/>
    <row r="6" spans="1:3" ht="15.75" customHeight="1" x14ac:dyDescent="0.25">
      <c r="A6" s="390" t="s">
        <v>598</v>
      </c>
      <c r="B6" s="390"/>
      <c r="C6" s="390"/>
    </row>
    <row r="7" spans="1:3" ht="45" customHeight="1" x14ac:dyDescent="0.25">
      <c r="A7" s="390"/>
      <c r="B7" s="390"/>
      <c r="C7" s="390"/>
    </row>
    <row r="8" spans="1:3" ht="30" x14ac:dyDescent="0.25">
      <c r="A8" s="136" t="s">
        <v>29</v>
      </c>
      <c r="B8" s="115" t="s">
        <v>483</v>
      </c>
      <c r="C8" s="115" t="s">
        <v>484</v>
      </c>
    </row>
    <row r="9" spans="1:3" x14ac:dyDescent="0.25">
      <c r="A9" s="103">
        <v>1997</v>
      </c>
      <c r="B9" s="103">
        <v>699</v>
      </c>
      <c r="C9" s="103">
        <v>757</v>
      </c>
    </row>
    <row r="10" spans="1:3" x14ac:dyDescent="0.25">
      <c r="A10" s="103">
        <v>1998</v>
      </c>
      <c r="B10" s="103">
        <v>862</v>
      </c>
      <c r="C10" s="103">
        <v>723</v>
      </c>
    </row>
    <row r="11" spans="1:3" x14ac:dyDescent="0.25">
      <c r="A11" s="103">
        <v>1999</v>
      </c>
      <c r="B11" s="103">
        <v>904</v>
      </c>
      <c r="C11" s="103">
        <v>816</v>
      </c>
    </row>
    <row r="12" spans="1:3" x14ac:dyDescent="0.25">
      <c r="A12" s="103">
        <v>2000</v>
      </c>
      <c r="B12" s="103">
        <v>845</v>
      </c>
      <c r="C12" s="103">
        <v>942</v>
      </c>
    </row>
    <row r="13" spans="1:3" x14ac:dyDescent="0.25">
      <c r="A13" s="103">
        <v>2001</v>
      </c>
      <c r="B13" s="103">
        <v>710</v>
      </c>
      <c r="C13" s="103">
        <v>822</v>
      </c>
    </row>
    <row r="14" spans="1:3" x14ac:dyDescent="0.25">
      <c r="A14" s="103">
        <v>2002</v>
      </c>
      <c r="B14" s="103">
        <v>777</v>
      </c>
      <c r="C14" s="103">
        <v>759</v>
      </c>
    </row>
    <row r="15" spans="1:3" x14ac:dyDescent="0.25">
      <c r="A15" s="103">
        <v>2003</v>
      </c>
      <c r="B15" s="103">
        <v>714</v>
      </c>
      <c r="C15" s="103">
        <v>737</v>
      </c>
    </row>
    <row r="16" spans="1:3" x14ac:dyDescent="0.25">
      <c r="A16" s="103">
        <v>2004</v>
      </c>
      <c r="B16" s="103">
        <v>800</v>
      </c>
      <c r="C16" s="103">
        <v>707</v>
      </c>
    </row>
    <row r="17" spans="1:3" x14ac:dyDescent="0.25">
      <c r="A17" s="103">
        <v>2005</v>
      </c>
      <c r="B17" s="103">
        <v>621</v>
      </c>
      <c r="C17" s="103">
        <v>687</v>
      </c>
    </row>
    <row r="18" spans="1:3" x14ac:dyDescent="0.25">
      <c r="A18" s="103">
        <v>2006</v>
      </c>
      <c r="B18" s="103">
        <v>602</v>
      </c>
      <c r="C18" s="103">
        <v>600</v>
      </c>
    </row>
    <row r="19" spans="1:3" x14ac:dyDescent="0.25">
      <c r="A19" s="103">
        <v>2007</v>
      </c>
      <c r="B19" s="103">
        <v>624</v>
      </c>
      <c r="C19" s="103">
        <v>587</v>
      </c>
    </row>
    <row r="20" spans="1:3" x14ac:dyDescent="0.25">
      <c r="A20" s="103">
        <v>2008</v>
      </c>
      <c r="B20" s="103">
        <v>556</v>
      </c>
      <c r="C20" s="103">
        <v>637</v>
      </c>
    </row>
    <row r="21" spans="1:3" x14ac:dyDescent="0.25">
      <c r="A21" s="103">
        <v>2009</v>
      </c>
      <c r="B21" s="103">
        <v>606</v>
      </c>
      <c r="C21" s="103">
        <v>620</v>
      </c>
    </row>
    <row r="22" spans="1:3" x14ac:dyDescent="0.25">
      <c r="A22" s="103">
        <v>2010</v>
      </c>
      <c r="B22" s="103">
        <v>556</v>
      </c>
      <c r="C22" s="103">
        <v>611</v>
      </c>
    </row>
    <row r="23" spans="1:3" x14ac:dyDescent="0.25">
      <c r="A23" s="103">
        <v>2011</v>
      </c>
      <c r="B23" s="103">
        <v>577</v>
      </c>
      <c r="C23" s="103">
        <v>548</v>
      </c>
    </row>
    <row r="24" spans="1:3" x14ac:dyDescent="0.25">
      <c r="A24" s="103">
        <v>2012</v>
      </c>
      <c r="B24" s="103">
        <v>512</v>
      </c>
      <c r="C24" s="103">
        <v>573</v>
      </c>
    </row>
    <row r="25" spans="1:3" x14ac:dyDescent="0.25">
      <c r="A25" s="103">
        <v>2013</v>
      </c>
      <c r="B25" s="103">
        <v>571</v>
      </c>
      <c r="C25" s="103">
        <v>515</v>
      </c>
    </row>
    <row r="28" spans="1:3" x14ac:dyDescent="0.25">
      <c r="A28" s="59" t="s">
        <v>742</v>
      </c>
      <c r="B28" s="56"/>
      <c r="C28" s="56"/>
    </row>
    <row r="29" spans="1:3" x14ac:dyDescent="0.25">
      <c r="A29" s="56"/>
      <c r="B29" s="56"/>
      <c r="C29" s="56"/>
    </row>
    <row r="30" spans="1:3" x14ac:dyDescent="0.25">
      <c r="A30" s="56" t="s">
        <v>848</v>
      </c>
      <c r="B30" s="56"/>
      <c r="C30" s="56"/>
    </row>
    <row r="31" spans="1:3" x14ac:dyDescent="0.25">
      <c r="A31" s="254" t="s">
        <v>849</v>
      </c>
      <c r="B31" s="56"/>
      <c r="C31" s="56"/>
    </row>
    <row r="32" spans="1:3" x14ac:dyDescent="0.25">
      <c r="A32" s="254"/>
      <c r="B32" s="56"/>
      <c r="C32" s="56"/>
    </row>
    <row r="33" spans="1:3" x14ac:dyDescent="0.25">
      <c r="A33" s="56" t="s">
        <v>850</v>
      </c>
      <c r="B33" s="56"/>
      <c r="C33" s="56"/>
    </row>
    <row r="34" spans="1:3" x14ac:dyDescent="0.25">
      <c r="A34" s="56"/>
      <c r="B34" s="56"/>
      <c r="C34" s="56"/>
    </row>
  </sheetData>
  <mergeCells count="1">
    <mergeCell ref="A6:C7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A3" sqref="A3"/>
    </sheetView>
  </sheetViews>
  <sheetFormatPr defaultColWidth="8.85546875" defaultRowHeight="15" x14ac:dyDescent="0.25"/>
  <cols>
    <col min="2" max="2" width="10" customWidth="1"/>
    <col min="3" max="3" width="10.42578125" customWidth="1"/>
    <col min="5" max="6" width="12.85546875" bestFit="1" customWidth="1"/>
    <col min="8" max="8" width="11.28515625" bestFit="1" customWidth="1"/>
    <col min="9" max="9" width="13.42578125" bestFit="1" customWidth="1"/>
  </cols>
  <sheetData>
    <row r="1" spans="1:9" s="56" customFormat="1" ht="15.75" x14ac:dyDescent="0.25">
      <c r="A1" s="2" t="s">
        <v>542</v>
      </c>
    </row>
    <row r="2" spans="1:9" s="56" customFormat="1" x14ac:dyDescent="0.25"/>
    <row r="3" spans="1:9" s="56" customFormat="1" ht="18.75" x14ac:dyDescent="0.3">
      <c r="A3" s="3" t="s">
        <v>141</v>
      </c>
      <c r="B3" s="4" t="s">
        <v>142</v>
      </c>
      <c r="C3" s="3"/>
    </row>
    <row r="4" spans="1:9" s="56" customFormat="1" x14ac:dyDescent="0.25"/>
    <row r="5" spans="1:9" s="56" customFormat="1" x14ac:dyDescent="0.25"/>
    <row r="6" spans="1:9" ht="15.75" customHeight="1" x14ac:dyDescent="0.25">
      <c r="A6" s="378" t="s">
        <v>542</v>
      </c>
      <c r="B6" s="378"/>
      <c r="C6" s="378"/>
      <c r="D6" s="378"/>
      <c r="E6" s="378"/>
      <c r="F6" s="378"/>
      <c r="G6" s="378"/>
      <c r="H6" s="378"/>
      <c r="I6" s="378"/>
    </row>
    <row r="7" spans="1:9" s="56" customFormat="1" ht="15.75" customHeight="1" x14ac:dyDescent="0.25">
      <c r="A7" s="378"/>
      <c r="B7" s="378"/>
      <c r="C7" s="378"/>
      <c r="D7" s="378"/>
      <c r="E7" s="378"/>
      <c r="F7" s="378"/>
      <c r="G7" s="378"/>
      <c r="H7" s="378"/>
      <c r="I7" s="378"/>
    </row>
    <row r="8" spans="1:9" x14ac:dyDescent="0.25">
      <c r="A8" s="378"/>
      <c r="B8" s="378"/>
      <c r="C8" s="378"/>
      <c r="D8" s="378"/>
      <c r="E8" s="378"/>
      <c r="F8" s="378"/>
      <c r="G8" s="378"/>
      <c r="H8" s="378"/>
      <c r="I8" s="378"/>
    </row>
    <row r="9" spans="1:9" x14ac:dyDescent="0.25">
      <c r="A9" s="394" t="s">
        <v>29</v>
      </c>
      <c r="B9" s="395" t="s">
        <v>865</v>
      </c>
      <c r="C9" s="395" t="s">
        <v>866</v>
      </c>
      <c r="D9" s="57"/>
      <c r="E9" s="397" t="s">
        <v>543</v>
      </c>
      <c r="F9" s="397" t="s">
        <v>544</v>
      </c>
      <c r="G9" s="57"/>
      <c r="H9" s="397" t="s">
        <v>545</v>
      </c>
      <c r="I9" s="397" t="s">
        <v>546</v>
      </c>
    </row>
    <row r="10" spans="1:9" x14ac:dyDescent="0.25">
      <c r="A10" s="378"/>
      <c r="B10" s="396"/>
      <c r="C10" s="396"/>
      <c r="D10" s="57"/>
      <c r="E10" s="390"/>
      <c r="F10" s="390"/>
      <c r="G10" s="57"/>
      <c r="H10" s="390"/>
      <c r="I10" s="390"/>
    </row>
    <row r="11" spans="1:9" x14ac:dyDescent="0.25">
      <c r="A11" s="378"/>
      <c r="B11" s="396"/>
      <c r="C11" s="396"/>
      <c r="D11" s="57"/>
      <c r="E11" s="390"/>
      <c r="F11" s="390"/>
      <c r="G11" s="57"/>
      <c r="H11" s="390"/>
      <c r="I11" s="390"/>
    </row>
    <row r="12" spans="1:9" x14ac:dyDescent="0.25">
      <c r="A12" s="103">
        <v>1974</v>
      </c>
      <c r="B12" s="68">
        <v>125028</v>
      </c>
      <c r="C12" s="68">
        <v>1098373</v>
      </c>
      <c r="D12" s="58"/>
      <c r="E12" s="68">
        <v>10156000</v>
      </c>
      <c r="F12" s="68">
        <v>10132000</v>
      </c>
      <c r="G12" s="56"/>
      <c r="H12" s="105">
        <f t="shared" ref="H12:I51" si="0">B12/E12</f>
        <v>1.231075226467113E-2</v>
      </c>
      <c r="I12" s="105">
        <f t="shared" si="0"/>
        <v>0.10840633636004737</v>
      </c>
    </row>
    <row r="13" spans="1:9" x14ac:dyDescent="0.25">
      <c r="A13" s="103">
        <v>1975</v>
      </c>
      <c r="B13" s="68">
        <v>99996</v>
      </c>
      <c r="C13" s="68">
        <v>977209</v>
      </c>
      <c r="D13" s="58"/>
      <c r="E13" s="68">
        <v>11104000</v>
      </c>
      <c r="F13" s="68">
        <v>11456000</v>
      </c>
      <c r="G13" s="56"/>
      <c r="H13" s="105">
        <f>B13/E13</f>
        <v>9.0054034582132559E-3</v>
      </c>
      <c r="I13" s="105">
        <f>C13/F13</f>
        <v>8.5301064944134072E-2</v>
      </c>
    </row>
    <row r="14" spans="1:9" x14ac:dyDescent="0.25">
      <c r="A14" s="103">
        <v>1976</v>
      </c>
      <c r="B14" s="68">
        <v>83960</v>
      </c>
      <c r="C14" s="68">
        <v>865790</v>
      </c>
      <c r="D14" s="58"/>
      <c r="E14" s="68">
        <v>10273000</v>
      </c>
      <c r="F14" s="68">
        <v>11389000</v>
      </c>
      <c r="G14" s="56"/>
      <c r="H14" s="105">
        <f t="shared" si="0"/>
        <v>8.1728803660079813E-3</v>
      </c>
      <c r="I14" s="105">
        <f t="shared" si="0"/>
        <v>7.6019843708841864E-2</v>
      </c>
    </row>
    <row r="15" spans="1:9" x14ac:dyDescent="0.25">
      <c r="A15" s="103">
        <v>1977</v>
      </c>
      <c r="B15" s="68">
        <v>95314</v>
      </c>
      <c r="C15" s="68">
        <v>903618</v>
      </c>
      <c r="D15" s="58"/>
      <c r="E15" s="68">
        <v>10288000</v>
      </c>
      <c r="F15" s="68">
        <v>11316000</v>
      </c>
      <c r="G15" s="56"/>
      <c r="H15" s="105">
        <f t="shared" si="0"/>
        <v>9.2645800933125969E-3</v>
      </c>
      <c r="I15" s="105">
        <f t="shared" si="0"/>
        <v>7.9853128313891839E-2</v>
      </c>
    </row>
    <row r="16" spans="1:9" x14ac:dyDescent="0.25">
      <c r="A16" s="103">
        <v>1978</v>
      </c>
      <c r="B16" s="68">
        <v>99610</v>
      </c>
      <c r="C16" s="68">
        <v>902756</v>
      </c>
      <c r="D16" s="58"/>
      <c r="E16" s="68">
        <v>9931000</v>
      </c>
      <c r="F16" s="68">
        <v>11332000</v>
      </c>
      <c r="G16" s="56"/>
      <c r="H16" s="105">
        <f t="shared" si="0"/>
        <v>1.0030208438223744E-2</v>
      </c>
      <c r="I16" s="105">
        <f t="shared" si="0"/>
        <v>7.9664313448641014E-2</v>
      </c>
    </row>
    <row r="17" spans="1:9" x14ac:dyDescent="0.25">
      <c r="A17" s="103">
        <v>1979</v>
      </c>
      <c r="B17" s="68">
        <v>106828</v>
      </c>
      <c r="C17" s="68">
        <v>949087</v>
      </c>
      <c r="D17" s="58"/>
      <c r="E17" s="68">
        <v>10377000</v>
      </c>
      <c r="F17" s="68">
        <v>12014000</v>
      </c>
      <c r="G17" s="56"/>
      <c r="H17" s="105">
        <f t="shared" si="0"/>
        <v>1.0294690180206225E-2</v>
      </c>
      <c r="I17" s="105">
        <f t="shared" si="0"/>
        <v>7.8998418511736307E-2</v>
      </c>
    </row>
    <row r="18" spans="1:9" x14ac:dyDescent="0.25">
      <c r="A18" s="103">
        <v>1980</v>
      </c>
      <c r="B18" s="68">
        <v>114508</v>
      </c>
      <c r="C18" s="68">
        <v>1013221</v>
      </c>
      <c r="D18" s="58"/>
      <c r="E18" s="68">
        <v>11543000</v>
      </c>
      <c r="F18" s="68">
        <v>13858000</v>
      </c>
      <c r="G18" s="56"/>
      <c r="H18" s="105">
        <f t="shared" si="0"/>
        <v>9.9201247509313004E-3</v>
      </c>
      <c r="I18" s="105">
        <f t="shared" si="0"/>
        <v>7.3114518689565589E-2</v>
      </c>
    </row>
    <row r="19" spans="1:9" x14ac:dyDescent="0.25">
      <c r="A19" s="103">
        <v>1981</v>
      </c>
      <c r="B19" s="68">
        <v>94246</v>
      </c>
      <c r="C19" s="68">
        <v>864481</v>
      </c>
      <c r="D19" s="58"/>
      <c r="E19" s="68">
        <v>12505000</v>
      </c>
      <c r="F19" s="68">
        <v>15464000</v>
      </c>
      <c r="G19" s="56"/>
      <c r="H19" s="105">
        <f t="shared" si="0"/>
        <v>7.5366653338664533E-3</v>
      </c>
      <c r="I19" s="105">
        <f t="shared" si="0"/>
        <v>5.5902806518365232E-2</v>
      </c>
    </row>
    <row r="20" spans="1:9" x14ac:dyDescent="0.25">
      <c r="A20" s="103">
        <v>1982</v>
      </c>
      <c r="B20" s="68">
        <v>93872</v>
      </c>
      <c r="C20" s="68">
        <v>775491</v>
      </c>
      <c r="D20" s="58"/>
      <c r="E20" s="68">
        <v>13647000</v>
      </c>
      <c r="F20" s="68">
        <v>17000000</v>
      </c>
      <c r="G20" s="56"/>
      <c r="H20" s="105">
        <f t="shared" si="0"/>
        <v>6.8785813731955742E-3</v>
      </c>
      <c r="I20" s="105">
        <f t="shared" si="0"/>
        <v>4.5617117647058822E-2</v>
      </c>
    </row>
    <row r="21" spans="1:9" x14ac:dyDescent="0.25">
      <c r="A21" s="103">
        <v>1983</v>
      </c>
      <c r="B21" s="68">
        <v>101087</v>
      </c>
      <c r="C21" s="68">
        <v>834190</v>
      </c>
      <c r="D21" s="58"/>
      <c r="E21" s="68">
        <v>13911000</v>
      </c>
      <c r="F21" s="68">
        <v>17767000</v>
      </c>
      <c r="G21" s="56"/>
      <c r="H21" s="105">
        <f t="shared" si="0"/>
        <v>7.2666954208899428E-3</v>
      </c>
      <c r="I21" s="105">
        <f t="shared" si="0"/>
        <v>4.6951651938988009E-2</v>
      </c>
    </row>
    <row r="22" spans="1:9" x14ac:dyDescent="0.25">
      <c r="A22" s="103">
        <v>1984</v>
      </c>
      <c r="B22" s="68">
        <v>104748</v>
      </c>
      <c r="C22" s="68">
        <v>868375</v>
      </c>
      <c r="D22" s="58"/>
      <c r="E22" s="68">
        <v>13420000</v>
      </c>
      <c r="F22" s="68">
        <v>16952000</v>
      </c>
      <c r="G22" s="56"/>
      <c r="H22" s="105">
        <f t="shared" si="0"/>
        <v>7.8053651266766022E-3</v>
      </c>
      <c r="I22" s="105">
        <f t="shared" si="0"/>
        <v>5.1225519112789053E-2</v>
      </c>
    </row>
    <row r="23" spans="1:9" x14ac:dyDescent="0.25">
      <c r="A23" s="103">
        <v>1985</v>
      </c>
      <c r="B23" s="68">
        <v>119021</v>
      </c>
      <c r="C23" s="68">
        <v>1049758</v>
      </c>
      <c r="D23" s="58"/>
      <c r="E23" s="68">
        <v>13010000</v>
      </c>
      <c r="F23" s="68">
        <v>16598000</v>
      </c>
      <c r="G23" s="56"/>
      <c r="H23" s="105">
        <f t="shared" si="0"/>
        <v>9.1484242890084548E-3</v>
      </c>
      <c r="I23" s="105">
        <f t="shared" si="0"/>
        <v>6.3246053741414635E-2</v>
      </c>
    </row>
    <row r="24" spans="1:9" x14ac:dyDescent="0.25">
      <c r="A24" s="103">
        <v>1986</v>
      </c>
      <c r="B24" s="68">
        <v>124938</v>
      </c>
      <c r="C24" s="68">
        <v>1098832</v>
      </c>
      <c r="D24" s="58"/>
      <c r="E24" s="68">
        <v>12876000</v>
      </c>
      <c r="F24" s="68">
        <v>16017000</v>
      </c>
      <c r="G24" s="56"/>
      <c r="H24" s="105">
        <f t="shared" si="0"/>
        <v>9.7031686859273061E-3</v>
      </c>
      <c r="I24" s="105">
        <f t="shared" si="0"/>
        <v>6.8604108135106451E-2</v>
      </c>
    </row>
    <row r="25" spans="1:9" x14ac:dyDescent="0.25">
      <c r="A25" s="103">
        <v>1987</v>
      </c>
      <c r="B25" s="68">
        <v>126575</v>
      </c>
      <c r="C25" s="68">
        <v>1069285</v>
      </c>
      <c r="D25" s="58"/>
      <c r="E25" s="68">
        <v>12843000</v>
      </c>
      <c r="F25" s="68">
        <v>15815000</v>
      </c>
      <c r="G25" s="56"/>
      <c r="H25" s="105">
        <f t="shared" si="0"/>
        <v>9.8555633418983112E-3</v>
      </c>
      <c r="I25" s="105">
        <f t="shared" si="0"/>
        <v>6.7612077141953844E-2</v>
      </c>
    </row>
    <row r="26" spans="1:9" x14ac:dyDescent="0.25">
      <c r="A26" s="103">
        <v>1988</v>
      </c>
      <c r="B26" s="68">
        <v>125953</v>
      </c>
      <c r="C26" s="68">
        <v>1013316</v>
      </c>
      <c r="D26" s="58"/>
      <c r="E26" s="68">
        <v>12455000</v>
      </c>
      <c r="F26" s="68">
        <v>15809000</v>
      </c>
      <c r="G26" s="56"/>
      <c r="H26" s="105">
        <f t="shared" si="0"/>
        <v>1.011264552388599E-2</v>
      </c>
      <c r="I26" s="105">
        <f t="shared" si="0"/>
        <v>6.4097412866088943E-2</v>
      </c>
    </row>
    <row r="27" spans="1:9" x14ac:dyDescent="0.25">
      <c r="A27" s="103">
        <v>1989</v>
      </c>
      <c r="B27" s="68">
        <v>130307</v>
      </c>
      <c r="C27" s="68">
        <v>1015483</v>
      </c>
      <c r="D27" s="58"/>
      <c r="E27" s="68">
        <v>12590000</v>
      </c>
      <c r="F27" s="68">
        <v>15575000</v>
      </c>
      <c r="G27" s="56"/>
      <c r="H27" s="105">
        <f t="shared" si="0"/>
        <v>1.0350039714058777E-2</v>
      </c>
      <c r="I27" s="105">
        <f t="shared" si="0"/>
        <v>6.5199550561797756E-2</v>
      </c>
    </row>
    <row r="28" spans="1:9" x14ac:dyDescent="0.25">
      <c r="A28" s="103">
        <v>1990</v>
      </c>
      <c r="B28" s="68">
        <v>166416</v>
      </c>
      <c r="C28" s="68">
        <v>1133564</v>
      </c>
      <c r="D28" s="58"/>
      <c r="E28" s="68">
        <v>13431000</v>
      </c>
      <c r="F28" s="68">
        <v>16496000</v>
      </c>
      <c r="G28" s="56"/>
      <c r="H28" s="105">
        <f t="shared" si="0"/>
        <v>1.2390440026803663E-2</v>
      </c>
      <c r="I28" s="105">
        <f t="shared" si="0"/>
        <v>6.8717507274490788E-2</v>
      </c>
    </row>
    <row r="29" spans="1:9" x14ac:dyDescent="0.25">
      <c r="A29" s="103">
        <v>1991</v>
      </c>
      <c r="B29" s="68">
        <v>248325</v>
      </c>
      <c r="C29" s="68">
        <v>1315918</v>
      </c>
      <c r="D29" s="58"/>
      <c r="E29" s="68">
        <v>14341000</v>
      </c>
      <c r="F29" s="68">
        <v>17586000</v>
      </c>
      <c r="G29" s="56"/>
      <c r="H29" s="105">
        <f t="shared" si="0"/>
        <v>1.7315738093577854E-2</v>
      </c>
      <c r="I29" s="105">
        <f t="shared" si="0"/>
        <v>7.4827590128511312E-2</v>
      </c>
    </row>
    <row r="30" spans="1:9" x14ac:dyDescent="0.25">
      <c r="A30" s="103">
        <v>1992</v>
      </c>
      <c r="B30" s="68">
        <v>378808</v>
      </c>
      <c r="C30" s="68">
        <v>1465039</v>
      </c>
      <c r="D30" s="58"/>
      <c r="E30" s="68">
        <v>15294000</v>
      </c>
      <c r="F30" s="68">
        <v>18793000</v>
      </c>
      <c r="G30" s="56"/>
      <c r="H30" s="105">
        <f t="shared" si="0"/>
        <v>2.4768405910814698E-2</v>
      </c>
      <c r="I30" s="105">
        <f t="shared" si="0"/>
        <v>7.7956632788804339E-2</v>
      </c>
    </row>
    <row r="31" spans="1:9" x14ac:dyDescent="0.25">
      <c r="A31" s="103">
        <v>1993</v>
      </c>
      <c r="B31" s="68">
        <v>503486</v>
      </c>
      <c r="C31" s="68">
        <v>1571203</v>
      </c>
      <c r="D31" s="58"/>
      <c r="E31" s="68">
        <v>15727000</v>
      </c>
      <c r="F31" s="68">
        <v>19783000</v>
      </c>
      <c r="G31" s="56"/>
      <c r="H31" s="105">
        <f t="shared" si="0"/>
        <v>3.2014115851719975E-2</v>
      </c>
      <c r="I31" s="105">
        <f t="shared" si="0"/>
        <v>7.9421877369458632E-2</v>
      </c>
    </row>
    <row r="32" spans="1:9" x14ac:dyDescent="0.25">
      <c r="A32" s="103">
        <v>1994</v>
      </c>
      <c r="B32" s="68">
        <v>540124</v>
      </c>
      <c r="C32" s="68">
        <v>1517140</v>
      </c>
      <c r="D32" s="58"/>
      <c r="E32" s="68">
        <v>15289000</v>
      </c>
      <c r="F32" s="68">
        <v>19107000</v>
      </c>
      <c r="G32" s="56"/>
      <c r="H32" s="105">
        <f t="shared" si="0"/>
        <v>3.5327621165543853E-2</v>
      </c>
      <c r="I32" s="105">
        <f t="shared" si="0"/>
        <v>7.9402313288323645E-2</v>
      </c>
    </row>
    <row r="33" spans="1:9" x14ac:dyDescent="0.25">
      <c r="A33" s="103">
        <v>1995</v>
      </c>
      <c r="B33" s="68">
        <v>500333</v>
      </c>
      <c r="C33" s="68">
        <v>1375696</v>
      </c>
      <c r="D33" s="58"/>
      <c r="E33" s="68">
        <v>14665000</v>
      </c>
      <c r="F33" s="68">
        <v>18442000</v>
      </c>
      <c r="G33" s="56"/>
      <c r="H33" s="105">
        <f t="shared" si="0"/>
        <v>3.4117490623934536E-2</v>
      </c>
      <c r="I33" s="105">
        <f t="shared" si="0"/>
        <v>7.4595813903047398E-2</v>
      </c>
    </row>
    <row r="34" spans="1:9" x14ac:dyDescent="0.25">
      <c r="A34" s="103">
        <v>1996</v>
      </c>
      <c r="B34" s="68">
        <v>465685</v>
      </c>
      <c r="C34" s="68">
        <v>1289985</v>
      </c>
      <c r="D34" s="58"/>
      <c r="E34" s="68">
        <v>14463000</v>
      </c>
      <c r="F34" s="68">
        <v>18638000</v>
      </c>
      <c r="G34" s="56"/>
      <c r="H34" s="105">
        <f t="shared" si="0"/>
        <v>3.2198368250017283E-2</v>
      </c>
      <c r="I34" s="105">
        <f t="shared" si="0"/>
        <v>6.9212630110526877E-2</v>
      </c>
    </row>
    <row r="35" spans="1:9" x14ac:dyDescent="0.25">
      <c r="A35" s="103">
        <v>1997</v>
      </c>
      <c r="B35" s="68">
        <v>336074</v>
      </c>
      <c r="C35" s="68">
        <v>1133623</v>
      </c>
      <c r="D35" s="58"/>
      <c r="E35" s="68">
        <v>14113000</v>
      </c>
      <c r="F35" s="68">
        <v>18085000</v>
      </c>
      <c r="G35" s="56"/>
      <c r="H35" s="105">
        <f t="shared" si="0"/>
        <v>2.3813080138879048E-2</v>
      </c>
      <c r="I35" s="105">
        <f t="shared" si="0"/>
        <v>6.268305225324855E-2</v>
      </c>
    </row>
    <row r="36" spans="1:9" x14ac:dyDescent="0.25">
      <c r="A36" s="103">
        <v>1998</v>
      </c>
      <c r="B36" s="68">
        <v>339243</v>
      </c>
      <c r="C36" s="68">
        <v>1139825</v>
      </c>
      <c r="D36" s="58"/>
      <c r="E36" s="68">
        <v>13467000</v>
      </c>
      <c r="F36" s="68">
        <v>17623000</v>
      </c>
      <c r="G36" s="56"/>
      <c r="H36" s="105">
        <f t="shared" si="0"/>
        <v>2.5190688349298284E-2</v>
      </c>
      <c r="I36" s="105">
        <f t="shared" si="0"/>
        <v>6.467826136299154E-2</v>
      </c>
    </row>
    <row r="37" spans="1:9" x14ac:dyDescent="0.25">
      <c r="A37" s="103">
        <v>1999</v>
      </c>
      <c r="B37" s="68">
        <v>350382</v>
      </c>
      <c r="C37" s="68">
        <v>1153450</v>
      </c>
      <c r="D37" s="58"/>
      <c r="E37" s="68">
        <v>12280000</v>
      </c>
      <c r="F37" s="68">
        <v>17289000</v>
      </c>
      <c r="G37" s="56"/>
      <c r="H37" s="105">
        <f t="shared" si="0"/>
        <v>2.8532736156351792E-2</v>
      </c>
      <c r="I37" s="105">
        <f t="shared" si="0"/>
        <v>6.6715830875122908E-2</v>
      </c>
    </row>
    <row r="38" spans="1:9" x14ac:dyDescent="0.25">
      <c r="A38" s="103">
        <v>2000</v>
      </c>
      <c r="B38" s="68">
        <v>360329</v>
      </c>
      <c r="C38" s="68">
        <v>1224826</v>
      </c>
      <c r="D38" s="58"/>
      <c r="E38" s="68">
        <v>11587000</v>
      </c>
      <c r="F38" s="68">
        <v>16671000</v>
      </c>
      <c r="G38" s="56"/>
      <c r="H38" s="105">
        <f t="shared" si="0"/>
        <v>3.1097695693449556E-2</v>
      </c>
      <c r="I38" s="105">
        <f t="shared" si="0"/>
        <v>7.3470457681002938E-2</v>
      </c>
    </row>
    <row r="39" spans="1:9" x14ac:dyDescent="0.25">
      <c r="A39" s="103">
        <v>2001</v>
      </c>
      <c r="B39" s="68">
        <v>376002</v>
      </c>
      <c r="C39" s="68">
        <v>1324057</v>
      </c>
      <c r="D39" s="58"/>
      <c r="E39" s="68">
        <v>11733000</v>
      </c>
      <c r="F39" s="68">
        <v>17760000</v>
      </c>
      <c r="G39" s="56"/>
      <c r="H39" s="105">
        <f t="shared" si="0"/>
        <v>3.2046535412937865E-2</v>
      </c>
      <c r="I39" s="105">
        <f t="shared" si="0"/>
        <v>7.4552759009009012E-2</v>
      </c>
    </row>
    <row r="40" spans="1:9" x14ac:dyDescent="0.25">
      <c r="A40" s="103">
        <v>2002</v>
      </c>
      <c r="B40" s="68">
        <v>414068</v>
      </c>
      <c r="C40" s="68">
        <v>1490731</v>
      </c>
      <c r="D40" s="58"/>
      <c r="E40" s="68">
        <v>12133000</v>
      </c>
      <c r="F40" s="68">
        <v>18861000</v>
      </c>
      <c r="G40" s="56"/>
      <c r="H40" s="105">
        <f t="shared" si="0"/>
        <v>3.4127421082996788E-2</v>
      </c>
      <c r="I40" s="105">
        <f t="shared" si="0"/>
        <v>7.9037749854196496E-2</v>
      </c>
    </row>
    <row r="41" spans="1:9" x14ac:dyDescent="0.25">
      <c r="A41" s="103">
        <v>2003</v>
      </c>
      <c r="B41" s="68">
        <v>437492</v>
      </c>
      <c r="C41" s="68">
        <v>1608391</v>
      </c>
      <c r="D41" s="58"/>
      <c r="E41" s="68">
        <v>12866000</v>
      </c>
      <c r="F41" s="68">
        <v>19443000</v>
      </c>
      <c r="G41" s="56"/>
      <c r="H41" s="105">
        <f t="shared" si="0"/>
        <v>3.4003730763251985E-2</v>
      </c>
      <c r="I41" s="105">
        <f t="shared" si="0"/>
        <v>8.2723396595175636E-2</v>
      </c>
    </row>
    <row r="42" spans="1:9" x14ac:dyDescent="0.25">
      <c r="A42" s="103">
        <v>2004</v>
      </c>
      <c r="B42" s="68">
        <v>458236</v>
      </c>
      <c r="C42" s="68">
        <v>1771003</v>
      </c>
      <c r="D42" s="58"/>
      <c r="E42" s="68">
        <v>13041000</v>
      </c>
      <c r="F42" s="68">
        <v>20545000</v>
      </c>
      <c r="G42" s="56"/>
      <c r="H42" s="105">
        <f t="shared" si="0"/>
        <v>3.5138102906218847E-2</v>
      </c>
      <c r="I42" s="105">
        <f t="shared" si="0"/>
        <v>8.6201168167437336E-2</v>
      </c>
    </row>
    <row r="43" spans="1:9" x14ac:dyDescent="0.25">
      <c r="A43" s="103">
        <v>2005</v>
      </c>
      <c r="B43" s="68">
        <v>458588</v>
      </c>
      <c r="C43" s="68">
        <v>1850002</v>
      </c>
      <c r="D43" s="58"/>
      <c r="E43" s="68">
        <v>12896000</v>
      </c>
      <c r="F43" s="68">
        <v>20450000</v>
      </c>
      <c r="G43" s="56"/>
      <c r="H43" s="105">
        <f t="shared" si="0"/>
        <v>3.5560483870967739E-2</v>
      </c>
      <c r="I43" s="105">
        <f t="shared" si="0"/>
        <v>9.0464645476772618E-2</v>
      </c>
    </row>
    <row r="44" spans="1:9" x14ac:dyDescent="0.25">
      <c r="A44" s="103">
        <v>2006</v>
      </c>
      <c r="B44" s="68">
        <v>459805</v>
      </c>
      <c r="C44" s="68">
        <v>1923288</v>
      </c>
      <c r="D44" s="58"/>
      <c r="E44" s="68">
        <v>12827000</v>
      </c>
      <c r="F44" s="68">
        <v>20239000</v>
      </c>
      <c r="G44" s="56"/>
      <c r="H44" s="105">
        <f t="shared" si="0"/>
        <v>3.5846651594293288E-2</v>
      </c>
      <c r="I44" s="105">
        <f t="shared" si="0"/>
        <v>9.5028805771036118E-2</v>
      </c>
    </row>
    <row r="45" spans="1:9" x14ac:dyDescent="0.25">
      <c r="A45" s="103">
        <v>2007</v>
      </c>
      <c r="B45" s="68">
        <v>460925</v>
      </c>
      <c r="C45" s="68">
        <v>1945464</v>
      </c>
      <c r="D45" s="58"/>
      <c r="E45" s="68">
        <v>13324000</v>
      </c>
      <c r="F45" s="68">
        <v>20396000</v>
      </c>
      <c r="G45" s="56"/>
      <c r="H45" s="105">
        <f t="shared" si="0"/>
        <v>3.4593590513359349E-2</v>
      </c>
      <c r="I45" s="105">
        <f t="shared" si="0"/>
        <v>9.5384585212786824E-2</v>
      </c>
    </row>
    <row r="46" spans="1:9" x14ac:dyDescent="0.25">
      <c r="A46" s="103">
        <v>2008</v>
      </c>
      <c r="B46" s="68">
        <v>476251</v>
      </c>
      <c r="C46" s="68">
        <v>2030774</v>
      </c>
      <c r="D46" s="58"/>
      <c r="E46" s="68">
        <v>14068000</v>
      </c>
      <c r="F46" s="68">
        <v>22105000</v>
      </c>
      <c r="G46" s="56"/>
      <c r="H46" s="105">
        <f t="shared" si="0"/>
        <v>3.3853497298834231E-2</v>
      </c>
      <c r="I46" s="105">
        <f t="shared" si="0"/>
        <v>9.1869441302872654E-2</v>
      </c>
    </row>
    <row r="47" spans="1:9" x14ac:dyDescent="0.25">
      <c r="A47" s="103">
        <v>2009</v>
      </c>
      <c r="B47" s="68">
        <v>545619</v>
      </c>
      <c r="C47" s="68">
        <v>2285852</v>
      </c>
      <c r="D47" s="58"/>
      <c r="E47" s="68">
        <v>15451000</v>
      </c>
      <c r="F47" s="68">
        <v>24684000</v>
      </c>
      <c r="G47" s="56"/>
      <c r="H47" s="105">
        <f t="shared" si="0"/>
        <v>3.5312860009060899E-2</v>
      </c>
      <c r="I47" s="105">
        <f t="shared" si="0"/>
        <v>9.2604602171447087E-2</v>
      </c>
    </row>
    <row r="48" spans="1:9" x14ac:dyDescent="0.25">
      <c r="A48" s="103">
        <v>2010</v>
      </c>
      <c r="B48" s="68">
        <v>546407</v>
      </c>
      <c r="C48" s="68">
        <v>2314739</v>
      </c>
      <c r="D48" s="58"/>
      <c r="E48" s="68">
        <v>16401000</v>
      </c>
      <c r="F48" s="68">
        <v>26258000</v>
      </c>
      <c r="G48" s="56"/>
      <c r="H48" s="105">
        <f t="shared" si="0"/>
        <v>3.3315468568989696E-2</v>
      </c>
      <c r="I48" s="105">
        <f t="shared" si="0"/>
        <v>8.8153667453728393E-2</v>
      </c>
    </row>
    <row r="49" spans="1:9" x14ac:dyDescent="0.25">
      <c r="A49" s="103">
        <v>2011</v>
      </c>
      <c r="B49" s="104">
        <v>532216</v>
      </c>
      <c r="C49" s="68">
        <v>2235535</v>
      </c>
      <c r="D49" s="56"/>
      <c r="E49" s="68">
        <v>16134000</v>
      </c>
      <c r="F49" s="68">
        <v>26492000</v>
      </c>
      <c r="G49" s="56"/>
      <c r="H49" s="105">
        <f t="shared" si="0"/>
        <v>3.2987231932564767E-2</v>
      </c>
      <c r="I49" s="105">
        <f t="shared" si="0"/>
        <v>8.4385286124112946E-2</v>
      </c>
    </row>
    <row r="50" spans="1:9" x14ac:dyDescent="0.25">
      <c r="A50" s="103">
        <v>2012</v>
      </c>
      <c r="B50" s="104">
        <v>513775</v>
      </c>
      <c r="C50" s="104">
        <v>2120521</v>
      </c>
      <c r="D50" s="52"/>
      <c r="E50" s="68">
        <v>16073000</v>
      </c>
      <c r="F50" s="68">
        <v>26497000</v>
      </c>
      <c r="G50" s="56"/>
      <c r="H50" s="105">
        <f t="shared" si="0"/>
        <v>3.196509674609594E-2</v>
      </c>
      <c r="I50" s="105">
        <f t="shared" si="0"/>
        <v>8.0028720232479145E-2</v>
      </c>
    </row>
    <row r="51" spans="1:9" x14ac:dyDescent="0.25">
      <c r="A51" s="103">
        <v>2013</v>
      </c>
      <c r="B51" s="94">
        <v>458616</v>
      </c>
      <c r="C51" s="94">
        <v>1879330</v>
      </c>
      <c r="D51" s="56"/>
      <c r="E51" s="79">
        <v>14659000</v>
      </c>
      <c r="F51" s="79">
        <v>26429000</v>
      </c>
      <c r="G51" s="56"/>
      <c r="H51" s="105">
        <f t="shared" si="0"/>
        <v>3.128562657752916E-2</v>
      </c>
      <c r="I51" s="105">
        <f t="shared" si="0"/>
        <v>7.1108630670853989E-2</v>
      </c>
    </row>
    <row r="54" spans="1:9" x14ac:dyDescent="0.25">
      <c r="A54" s="59" t="s">
        <v>34</v>
      </c>
      <c r="B54" s="56"/>
      <c r="C54" s="56"/>
      <c r="D54" s="56"/>
      <c r="E54" s="56"/>
    </row>
    <row r="55" spans="1:9" x14ac:dyDescent="0.25">
      <c r="A55" s="56"/>
      <c r="B55" s="56"/>
      <c r="C55" s="56"/>
      <c r="D55" s="56"/>
      <c r="E55" s="56"/>
    </row>
    <row r="56" spans="1:9" x14ac:dyDescent="0.25">
      <c r="A56" s="61" t="s">
        <v>737</v>
      </c>
      <c r="B56" s="56"/>
      <c r="C56" s="56"/>
      <c r="D56" s="56"/>
      <c r="E56" s="56"/>
    </row>
    <row r="57" spans="1:9" x14ac:dyDescent="0.25">
      <c r="A57" s="254" t="s">
        <v>738</v>
      </c>
      <c r="B57" s="56"/>
      <c r="C57" s="56"/>
      <c r="D57" s="56"/>
      <c r="E57" s="56"/>
    </row>
    <row r="58" spans="1:9" x14ac:dyDescent="0.25">
      <c r="A58" s="254"/>
      <c r="B58" s="56"/>
      <c r="C58" s="56"/>
      <c r="D58" s="56"/>
      <c r="E58" s="56"/>
    </row>
    <row r="59" spans="1:9" x14ac:dyDescent="0.25">
      <c r="A59" s="56" t="s">
        <v>746</v>
      </c>
      <c r="B59" s="56"/>
      <c r="C59" s="56"/>
      <c r="D59" s="56"/>
      <c r="E59" s="56"/>
    </row>
    <row r="60" spans="1:9" x14ac:dyDescent="0.25">
      <c r="A60" s="254" t="s">
        <v>747</v>
      </c>
      <c r="B60" s="56"/>
      <c r="C60" s="56"/>
      <c r="D60" s="56"/>
      <c r="E60" s="56"/>
    </row>
    <row r="61" spans="1:9" x14ac:dyDescent="0.25">
      <c r="A61" s="56"/>
      <c r="B61" s="56"/>
      <c r="C61" s="56"/>
      <c r="D61" s="56"/>
      <c r="E61" s="56"/>
    </row>
  </sheetData>
  <mergeCells count="8">
    <mergeCell ref="A9:A11"/>
    <mergeCell ref="B9:B11"/>
    <mergeCell ref="C9:C11"/>
    <mergeCell ref="A6:I8"/>
    <mergeCell ref="E9:E11"/>
    <mergeCell ref="F9:F11"/>
    <mergeCell ref="H9:H11"/>
    <mergeCell ref="I9:I11"/>
  </mergeCells>
  <hyperlinks>
    <hyperlink ref="A3" location="TableOfContents!A1" display="Back"/>
    <hyperlink ref="A60" r:id="rId1" location="table57"/>
    <hyperlink ref="A57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2" workbookViewId="0">
      <selection activeCell="D9" sqref="D9"/>
    </sheetView>
  </sheetViews>
  <sheetFormatPr defaultColWidth="8.85546875" defaultRowHeight="15" x14ac:dyDescent="0.25"/>
  <cols>
    <col min="3" max="3" width="15.42578125" customWidth="1"/>
    <col min="4" max="4" width="12.42578125" customWidth="1"/>
    <col min="5" max="5" width="12" customWidth="1"/>
  </cols>
  <sheetData>
    <row r="1" spans="1:5" s="56" customFormat="1" ht="15.75" x14ac:dyDescent="0.25">
      <c r="A1" s="31" t="s">
        <v>547</v>
      </c>
      <c r="B1" s="32"/>
      <c r="C1" s="32"/>
    </row>
    <row r="2" spans="1:5" s="56" customFormat="1" x14ac:dyDescent="0.25">
      <c r="A2" s="32"/>
      <c r="B2" s="32"/>
      <c r="C2" s="32"/>
    </row>
    <row r="3" spans="1:5" s="56" customFormat="1" ht="18.75" x14ac:dyDescent="0.3">
      <c r="A3" s="33" t="s">
        <v>141</v>
      </c>
      <c r="B3" s="34" t="s">
        <v>142</v>
      </c>
      <c r="C3" s="33"/>
    </row>
    <row r="4" spans="1:5" s="56" customFormat="1" x14ac:dyDescent="0.25"/>
    <row r="5" spans="1:5" s="56" customFormat="1" x14ac:dyDescent="0.25"/>
    <row r="6" spans="1:5" ht="15.75" customHeight="1" x14ac:dyDescent="0.25">
      <c r="A6" s="398" t="s">
        <v>547</v>
      </c>
      <c r="B6" s="399"/>
      <c r="C6" s="399"/>
      <c r="D6" s="399"/>
      <c r="E6" s="400"/>
    </row>
    <row r="7" spans="1:5" x14ac:dyDescent="0.25">
      <c r="A7" s="401"/>
      <c r="B7" s="402"/>
      <c r="C7" s="402"/>
      <c r="D7" s="402"/>
      <c r="E7" s="403"/>
    </row>
    <row r="8" spans="1:5" x14ac:dyDescent="0.25">
      <c r="A8" s="404"/>
      <c r="B8" s="405"/>
      <c r="C8" s="405"/>
      <c r="D8" s="405"/>
      <c r="E8" s="406"/>
    </row>
    <row r="9" spans="1:5" ht="60" x14ac:dyDescent="0.25">
      <c r="A9" s="84" t="s">
        <v>29</v>
      </c>
      <c r="B9" s="78" t="s">
        <v>144</v>
      </c>
      <c r="C9" s="78" t="s">
        <v>145</v>
      </c>
      <c r="D9" s="78" t="s">
        <v>490</v>
      </c>
      <c r="E9" s="78" t="s">
        <v>491</v>
      </c>
    </row>
    <row r="10" spans="1:5" x14ac:dyDescent="0.25">
      <c r="A10" s="110">
        <v>1986</v>
      </c>
      <c r="B10" s="111">
        <v>0.39</v>
      </c>
      <c r="C10" s="111">
        <v>0.17</v>
      </c>
      <c r="D10" s="111">
        <v>0.48</v>
      </c>
      <c r="E10" s="111">
        <v>0.61156913413140668</v>
      </c>
    </row>
    <row r="11" spans="1:5" x14ac:dyDescent="0.25">
      <c r="A11" s="110">
        <v>1987</v>
      </c>
      <c r="B11" s="111">
        <v>0.36</v>
      </c>
      <c r="C11" s="111">
        <v>0.15</v>
      </c>
      <c r="D11" s="111">
        <v>0.54</v>
      </c>
      <c r="E11" s="111">
        <v>0.60314591823563035</v>
      </c>
    </row>
    <row r="12" spans="1:5" x14ac:dyDescent="0.25">
      <c r="A12" s="110">
        <v>1988</v>
      </c>
      <c r="B12" s="111">
        <v>0.36</v>
      </c>
      <c r="C12" s="111">
        <v>0.14000000000000001</v>
      </c>
      <c r="D12" s="111">
        <v>0.56000000000000005</v>
      </c>
      <c r="E12" s="111">
        <v>0.63121663212109791</v>
      </c>
    </row>
    <row r="13" spans="1:5" x14ac:dyDescent="0.25">
      <c r="A13" s="110">
        <v>1989</v>
      </c>
      <c r="B13" s="111">
        <v>0.37</v>
      </c>
      <c r="C13" s="111">
        <v>0.15</v>
      </c>
      <c r="D13" s="111">
        <v>0.59</v>
      </c>
      <c r="E13" s="111">
        <v>0.66584124036175896</v>
      </c>
    </row>
    <row r="14" spans="1:5" x14ac:dyDescent="0.25">
      <c r="A14" s="110">
        <v>1990</v>
      </c>
      <c r="B14" s="111">
        <v>0.39</v>
      </c>
      <c r="C14" s="111">
        <v>0.17</v>
      </c>
      <c r="D14" s="111">
        <v>0.63</v>
      </c>
      <c r="E14" s="111">
        <v>0.71532849655772512</v>
      </c>
    </row>
    <row r="15" spans="1:5" x14ac:dyDescent="0.25">
      <c r="A15" s="110">
        <v>1991</v>
      </c>
      <c r="B15" s="111">
        <v>0.42</v>
      </c>
      <c r="C15" s="111">
        <v>0.17</v>
      </c>
      <c r="D15" s="111">
        <v>0.66</v>
      </c>
      <c r="E15" s="111">
        <v>0.74117188495528774</v>
      </c>
    </row>
    <row r="16" spans="1:5" x14ac:dyDescent="0.25">
      <c r="A16" s="110">
        <v>1992</v>
      </c>
      <c r="B16" s="111">
        <v>0.43</v>
      </c>
      <c r="C16" s="111">
        <v>0.17</v>
      </c>
      <c r="D16" s="111">
        <v>0.68</v>
      </c>
      <c r="E16" s="111">
        <v>0.74988105464878085</v>
      </c>
    </row>
    <row r="17" spans="1:5" x14ac:dyDescent="0.25">
      <c r="A17" s="110">
        <v>1993</v>
      </c>
      <c r="B17" s="111">
        <v>0.39</v>
      </c>
      <c r="C17" s="111">
        <v>0.14000000000000001</v>
      </c>
      <c r="D17" s="111">
        <v>0.67</v>
      </c>
      <c r="E17" s="111">
        <v>0.7445346775530115</v>
      </c>
    </row>
    <row r="18" spans="1:5" x14ac:dyDescent="0.25">
      <c r="A18" s="110">
        <v>1994</v>
      </c>
      <c r="B18" s="111">
        <v>0.34</v>
      </c>
      <c r="C18" s="111">
        <v>0.13</v>
      </c>
      <c r="D18" s="111">
        <v>0.67</v>
      </c>
      <c r="E18" s="111">
        <v>0.75041293379224272</v>
      </c>
    </row>
    <row r="19" spans="1:5" x14ac:dyDescent="0.25">
      <c r="A19" s="110">
        <v>1995</v>
      </c>
      <c r="B19" s="111">
        <v>0.31</v>
      </c>
      <c r="C19" s="111">
        <v>0.13</v>
      </c>
      <c r="D19" s="111">
        <v>0.65</v>
      </c>
      <c r="E19" s="111">
        <v>0.73052998762236987</v>
      </c>
    </row>
    <row r="20" spans="1:5" x14ac:dyDescent="0.25">
      <c r="A20" s="110">
        <v>1996</v>
      </c>
      <c r="B20" s="111">
        <v>0.31</v>
      </c>
      <c r="C20" s="111">
        <v>0.13</v>
      </c>
      <c r="D20" s="111">
        <v>0.59</v>
      </c>
      <c r="E20" s="111">
        <v>0.66551652437430131</v>
      </c>
    </row>
    <row r="21" spans="1:5" x14ac:dyDescent="0.25">
      <c r="A21" s="110">
        <v>1997</v>
      </c>
      <c r="B21" s="111">
        <v>0.32</v>
      </c>
      <c r="C21" s="111">
        <v>0.15</v>
      </c>
      <c r="D21" s="111">
        <v>0.56000000000000005</v>
      </c>
      <c r="E21" s="111">
        <v>0.65152150333712622</v>
      </c>
    </row>
    <row r="22" spans="1:5" x14ac:dyDescent="0.25">
      <c r="A22" s="110">
        <v>1998</v>
      </c>
      <c r="B22" s="111">
        <v>0.35</v>
      </c>
      <c r="C22" s="111">
        <v>0.15</v>
      </c>
      <c r="D22" s="111">
        <v>0.53</v>
      </c>
      <c r="E22" s="111">
        <v>0.61832282395345972</v>
      </c>
    </row>
    <row r="23" spans="1:5" x14ac:dyDescent="0.25">
      <c r="A23" s="110">
        <v>1999</v>
      </c>
      <c r="B23" s="111">
        <v>0.37</v>
      </c>
      <c r="C23" s="111">
        <v>0.16</v>
      </c>
      <c r="D23" s="111">
        <v>0.55000000000000004</v>
      </c>
      <c r="E23" s="111">
        <v>0.63042298870853919</v>
      </c>
    </row>
    <row r="24" spans="1:5" x14ac:dyDescent="0.25">
      <c r="A24" s="110">
        <v>2000</v>
      </c>
      <c r="B24" s="111">
        <v>0.38</v>
      </c>
      <c r="C24" s="111">
        <v>0.16</v>
      </c>
      <c r="D24" s="111">
        <v>0.57999999999999996</v>
      </c>
      <c r="E24" s="111">
        <v>0.65834583189768747</v>
      </c>
    </row>
    <row r="25" spans="1:5" x14ac:dyDescent="0.25">
      <c r="A25" s="110">
        <v>2001</v>
      </c>
      <c r="B25" s="111">
        <v>0.4</v>
      </c>
      <c r="C25" s="111">
        <v>0.17</v>
      </c>
      <c r="D25" s="111">
        <v>0.61</v>
      </c>
      <c r="E25" s="111">
        <v>0.68413991933400398</v>
      </c>
    </row>
    <row r="26" spans="1:5" x14ac:dyDescent="0.25">
      <c r="A26" s="110">
        <v>2002</v>
      </c>
      <c r="B26" s="111">
        <v>0.38</v>
      </c>
      <c r="C26" s="111">
        <v>0.16</v>
      </c>
      <c r="D26" s="111">
        <v>0.61</v>
      </c>
      <c r="E26" s="111">
        <v>0.69788488382865344</v>
      </c>
    </row>
    <row r="27" spans="1:5" x14ac:dyDescent="0.25">
      <c r="A27" s="110">
        <v>2003</v>
      </c>
      <c r="B27" s="111">
        <v>0.37</v>
      </c>
      <c r="C27" s="111">
        <v>0.15</v>
      </c>
      <c r="D27" s="111">
        <v>0.61</v>
      </c>
      <c r="E27" s="111">
        <v>0.69846665400841923</v>
      </c>
    </row>
    <row r="28" spans="1:5" x14ac:dyDescent="0.25">
      <c r="A28" s="110">
        <v>2004</v>
      </c>
      <c r="B28" s="111">
        <v>0.37</v>
      </c>
      <c r="C28" s="111">
        <v>0.14000000000000001</v>
      </c>
      <c r="D28" s="111">
        <v>0.62</v>
      </c>
      <c r="E28" s="111">
        <v>0.70912274011871934</v>
      </c>
    </row>
    <row r="29" spans="1:5" x14ac:dyDescent="0.25">
      <c r="A29" s="110">
        <v>2005</v>
      </c>
      <c r="B29" s="111">
        <v>0.36</v>
      </c>
      <c r="C29" s="111">
        <v>0.14000000000000001</v>
      </c>
      <c r="D29" s="111">
        <v>0.62</v>
      </c>
      <c r="E29" s="111">
        <v>0.72048700161394275</v>
      </c>
    </row>
    <row r="30" spans="1:5" x14ac:dyDescent="0.25">
      <c r="A30" s="110">
        <v>2006</v>
      </c>
      <c r="B30" s="111">
        <v>0.35</v>
      </c>
      <c r="C30" s="111">
        <v>0.13</v>
      </c>
      <c r="D30" s="111">
        <v>0.62</v>
      </c>
      <c r="E30" s="111">
        <v>0.71781131939274478</v>
      </c>
    </row>
    <row r="31" spans="1:5" x14ac:dyDescent="0.25">
      <c r="A31" s="110">
        <v>2007</v>
      </c>
      <c r="B31" s="111">
        <v>0.35</v>
      </c>
      <c r="C31" s="111">
        <v>0.13</v>
      </c>
      <c r="D31" s="111">
        <v>0.62</v>
      </c>
      <c r="E31" s="111">
        <v>0.72077905752178084</v>
      </c>
    </row>
    <row r="32" spans="1:5" x14ac:dyDescent="0.25">
      <c r="A32" s="110">
        <v>2008</v>
      </c>
      <c r="B32" s="111">
        <v>0.36</v>
      </c>
      <c r="C32" s="111">
        <v>0.14000000000000001</v>
      </c>
      <c r="D32" s="111">
        <v>0.63</v>
      </c>
      <c r="E32" s="111">
        <v>0.72770000000000001</v>
      </c>
    </row>
    <row r="33" spans="1:5" x14ac:dyDescent="0.25">
      <c r="A33" s="110">
        <v>2009</v>
      </c>
      <c r="B33" s="111">
        <v>0.37</v>
      </c>
      <c r="C33" s="111">
        <v>0.14000000000000001</v>
      </c>
      <c r="D33" s="111">
        <v>0.63</v>
      </c>
      <c r="E33" s="111">
        <v>0.72399999999999987</v>
      </c>
    </row>
    <row r="34" spans="1:5" x14ac:dyDescent="0.25">
      <c r="A34" s="110">
        <v>2010</v>
      </c>
      <c r="B34" s="111">
        <v>0.35</v>
      </c>
      <c r="C34" s="111">
        <v>0.13</v>
      </c>
      <c r="D34" s="111">
        <v>0.62</v>
      </c>
      <c r="E34" s="111">
        <v>0.7</v>
      </c>
    </row>
    <row r="35" spans="1:5" x14ac:dyDescent="0.25">
      <c r="A35" s="110">
        <v>2011</v>
      </c>
      <c r="B35" s="111">
        <v>0.34</v>
      </c>
      <c r="C35" s="111">
        <v>0.12</v>
      </c>
      <c r="D35" s="111">
        <v>0.57999999999999996</v>
      </c>
      <c r="E35" s="111">
        <v>0.65400000000000003</v>
      </c>
    </row>
    <row r="36" spans="1:5" x14ac:dyDescent="0.25">
      <c r="A36" s="110">
        <v>2012</v>
      </c>
      <c r="B36" s="111">
        <v>0.33</v>
      </c>
      <c r="C36" s="111">
        <v>0.12</v>
      </c>
      <c r="D36" s="111">
        <v>0.52</v>
      </c>
      <c r="E36" s="111">
        <v>0.6</v>
      </c>
    </row>
    <row r="39" spans="1:5" x14ac:dyDescent="0.25">
      <c r="A39" s="252" t="s">
        <v>34</v>
      </c>
      <c r="B39" s="32"/>
      <c r="C39" s="32"/>
      <c r="D39" s="32"/>
    </row>
    <row r="40" spans="1:5" x14ac:dyDescent="0.25">
      <c r="A40" s="32"/>
      <c r="B40" s="32"/>
      <c r="C40" s="32"/>
      <c r="D40" s="32"/>
    </row>
    <row r="41" spans="1:5" x14ac:dyDescent="0.25">
      <c r="A41" s="246" t="s">
        <v>748</v>
      </c>
      <c r="B41" s="32"/>
      <c r="C41" s="32"/>
      <c r="D41" s="32"/>
    </row>
    <row r="42" spans="1:5" x14ac:dyDescent="0.25">
      <c r="A42" s="32" t="s">
        <v>749</v>
      </c>
      <c r="B42" s="32"/>
      <c r="C42" s="32"/>
      <c r="D42" s="32"/>
    </row>
    <row r="43" spans="1:5" x14ac:dyDescent="0.25">
      <c r="A43" s="32"/>
      <c r="B43" s="32"/>
      <c r="C43" s="32"/>
      <c r="D43" s="32"/>
    </row>
    <row r="44" spans="1:5" x14ac:dyDescent="0.25">
      <c r="A44" s="246" t="s">
        <v>750</v>
      </c>
      <c r="B44" s="32"/>
      <c r="C44" s="32"/>
      <c r="D44" s="32"/>
    </row>
    <row r="45" spans="1:5" x14ac:dyDescent="0.25">
      <c r="A45" s="32" t="s">
        <v>751</v>
      </c>
      <c r="B45" s="32"/>
      <c r="C45" s="32"/>
      <c r="D45" s="32"/>
    </row>
    <row r="46" spans="1:5" x14ac:dyDescent="0.25">
      <c r="A46" s="32"/>
      <c r="B46" s="32"/>
      <c r="C46" s="32"/>
      <c r="D46" s="32"/>
    </row>
    <row r="47" spans="1:5" x14ac:dyDescent="0.25">
      <c r="A47" s="32" t="s">
        <v>752</v>
      </c>
      <c r="B47" s="32"/>
      <c r="C47" s="32"/>
      <c r="D47" s="32"/>
    </row>
  </sheetData>
  <mergeCells count="1">
    <mergeCell ref="A6:E8"/>
  </mergeCells>
  <hyperlinks>
    <hyperlink ref="A3" location="TableOfContents!A1" display="Back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workbookViewId="0">
      <selection activeCell="F34" sqref="F34"/>
    </sheetView>
  </sheetViews>
  <sheetFormatPr defaultColWidth="8.85546875" defaultRowHeight="15" x14ac:dyDescent="0.25"/>
  <cols>
    <col min="2" max="2" width="10" customWidth="1"/>
    <col min="3" max="3" width="10.42578125" customWidth="1"/>
    <col min="4" max="4" width="13.28515625" customWidth="1"/>
    <col min="7" max="7" width="10.7109375" customWidth="1"/>
    <col min="8" max="8" width="10.85546875" customWidth="1"/>
    <col min="9" max="9" width="11.42578125" customWidth="1"/>
    <col min="10" max="10" width="14.85546875" customWidth="1"/>
  </cols>
  <sheetData>
    <row r="1" spans="1:10" s="56" customFormat="1" ht="15.75" x14ac:dyDescent="0.25">
      <c r="A1" s="31" t="s">
        <v>548</v>
      </c>
      <c r="B1" s="32"/>
      <c r="C1" s="32"/>
    </row>
    <row r="2" spans="1:10" s="56" customFormat="1" x14ac:dyDescent="0.25">
      <c r="A2" s="32"/>
      <c r="B2" s="32"/>
      <c r="C2" s="32"/>
    </row>
    <row r="3" spans="1:10" s="56" customFormat="1" ht="18.75" x14ac:dyDescent="0.3">
      <c r="A3" s="33" t="s">
        <v>141</v>
      </c>
      <c r="B3" s="34" t="s">
        <v>142</v>
      </c>
      <c r="C3" s="32"/>
    </row>
    <row r="4" spans="1:10" s="56" customFormat="1" x14ac:dyDescent="0.25"/>
    <row r="5" spans="1:10" s="56" customFormat="1" x14ac:dyDescent="0.25"/>
    <row r="6" spans="1:10" x14ac:dyDescent="0.25">
      <c r="A6" s="409" t="s">
        <v>549</v>
      </c>
      <c r="B6" s="410"/>
      <c r="C6" s="410"/>
      <c r="D6" s="411"/>
      <c r="E6" s="112"/>
      <c r="F6" s="32"/>
      <c r="G6" s="409" t="s">
        <v>550</v>
      </c>
      <c r="H6" s="410"/>
      <c r="I6" s="410"/>
      <c r="J6" s="411"/>
    </row>
    <row r="7" spans="1:10" x14ac:dyDescent="0.25">
      <c r="A7" s="412"/>
      <c r="B7" s="413"/>
      <c r="C7" s="413"/>
      <c r="D7" s="414"/>
      <c r="E7" s="32"/>
      <c r="F7" s="32"/>
      <c r="G7" s="412"/>
      <c r="H7" s="413"/>
      <c r="I7" s="413"/>
      <c r="J7" s="414"/>
    </row>
    <row r="8" spans="1:10" x14ac:dyDescent="0.25">
      <c r="A8" s="407" t="s">
        <v>29</v>
      </c>
      <c r="B8" s="407" t="s">
        <v>144</v>
      </c>
      <c r="C8" s="407"/>
      <c r="D8" s="407"/>
      <c r="E8" s="265"/>
      <c r="F8" s="267"/>
      <c r="G8" s="407" t="s">
        <v>29</v>
      </c>
      <c r="H8" s="408" t="s">
        <v>145</v>
      </c>
      <c r="I8" s="408"/>
      <c r="J8" s="408"/>
    </row>
    <row r="9" spans="1:10" x14ac:dyDescent="0.25">
      <c r="A9" s="407"/>
      <c r="B9" s="268" t="s">
        <v>146</v>
      </c>
      <c r="C9" s="268" t="s">
        <v>147</v>
      </c>
      <c r="D9" s="268" t="s">
        <v>148</v>
      </c>
      <c r="E9" s="266"/>
      <c r="F9" s="266"/>
      <c r="G9" s="407"/>
      <c r="H9" s="268" t="s">
        <v>146</v>
      </c>
      <c r="I9" s="268" t="s">
        <v>147</v>
      </c>
      <c r="J9" s="268" t="s">
        <v>148</v>
      </c>
    </row>
    <row r="10" spans="1:10" x14ac:dyDescent="0.25">
      <c r="A10" s="110">
        <v>1990</v>
      </c>
      <c r="B10" s="111">
        <v>0.42599999999999999</v>
      </c>
      <c r="C10" s="111">
        <v>0.41100000000000003</v>
      </c>
      <c r="D10" s="111">
        <v>0.312</v>
      </c>
      <c r="E10" s="53"/>
      <c r="F10" s="53"/>
      <c r="G10" s="110">
        <v>1990</v>
      </c>
      <c r="H10" s="111">
        <v>0.16300000000000001</v>
      </c>
      <c r="I10" s="111">
        <v>0.18899999999999997</v>
      </c>
      <c r="J10" s="111">
        <v>0.14499999999999999</v>
      </c>
    </row>
    <row r="11" spans="1:10" x14ac:dyDescent="0.25">
      <c r="A11" s="110">
        <f>A10+1</f>
        <v>1991</v>
      </c>
      <c r="B11" s="111">
        <v>0.46200000000000002</v>
      </c>
      <c r="C11" s="111">
        <v>0.436</v>
      </c>
      <c r="D11" s="111">
        <v>0.32600000000000001</v>
      </c>
      <c r="E11" s="53"/>
      <c r="F11" s="53"/>
      <c r="G11" s="110">
        <f>G10+1</f>
        <v>1991</v>
      </c>
      <c r="H11" s="111">
        <v>0.17499999999999999</v>
      </c>
      <c r="I11" s="111">
        <v>0.18100000000000002</v>
      </c>
      <c r="J11" s="111">
        <v>0.14800000000000002</v>
      </c>
    </row>
    <row r="12" spans="1:10" x14ac:dyDescent="0.25">
      <c r="A12" s="110">
        <f t="shared" ref="A12:A29" si="0">A11+1</f>
        <v>1992</v>
      </c>
      <c r="B12" s="111">
        <v>0.48100000000000004</v>
      </c>
      <c r="C12" s="111">
        <v>0.45899999999999996</v>
      </c>
      <c r="D12" s="111">
        <v>0.33899999999999997</v>
      </c>
      <c r="E12" s="53"/>
      <c r="F12" s="53"/>
      <c r="G12" s="110">
        <f t="shared" ref="G12:G29" si="1">G11+1</f>
        <v>1992</v>
      </c>
      <c r="H12" s="111">
        <v>0.17300000000000001</v>
      </c>
      <c r="I12" s="111">
        <v>0.185</v>
      </c>
      <c r="J12" s="111">
        <v>0.151</v>
      </c>
    </row>
    <row r="13" spans="1:10" x14ac:dyDescent="0.25">
      <c r="A13" s="110">
        <f t="shared" si="0"/>
        <v>1993</v>
      </c>
      <c r="B13" s="111">
        <v>0.434</v>
      </c>
      <c r="C13" s="111">
        <v>0.40799999999999997</v>
      </c>
      <c r="D13" s="111">
        <v>0.30099999999999999</v>
      </c>
      <c r="E13" s="53"/>
      <c r="F13" s="53"/>
      <c r="G13" s="110">
        <f t="shared" si="1"/>
        <v>1993</v>
      </c>
      <c r="H13" s="111">
        <v>0.14300000000000002</v>
      </c>
      <c r="I13" s="111">
        <v>0.156</v>
      </c>
      <c r="J13" s="111">
        <v>0.127</v>
      </c>
    </row>
    <row r="14" spans="1:10" x14ac:dyDescent="0.25">
      <c r="A14" s="110">
        <f t="shared" si="0"/>
        <v>1994</v>
      </c>
      <c r="B14" s="111">
        <v>0.40100000000000002</v>
      </c>
      <c r="C14" s="111">
        <v>0.34</v>
      </c>
      <c r="D14" s="111">
        <v>0.26700000000000002</v>
      </c>
      <c r="E14" s="53"/>
      <c r="F14" s="53"/>
      <c r="G14" s="110">
        <f t="shared" si="1"/>
        <v>1994</v>
      </c>
      <c r="H14" s="111">
        <v>0.13600000000000001</v>
      </c>
      <c r="I14" s="111">
        <v>0.127</v>
      </c>
      <c r="J14" s="111">
        <v>0.11599999999999999</v>
      </c>
    </row>
    <row r="15" spans="1:10" x14ac:dyDescent="0.25">
      <c r="A15" s="110">
        <f t="shared" si="0"/>
        <v>1995</v>
      </c>
      <c r="B15" s="111">
        <v>0.38600000000000001</v>
      </c>
      <c r="C15" s="111">
        <v>0.29600000000000004</v>
      </c>
      <c r="D15" s="111">
        <v>0.248</v>
      </c>
      <c r="E15" s="53"/>
      <c r="F15" s="53"/>
      <c r="G15" s="110">
        <f t="shared" si="1"/>
        <v>1995</v>
      </c>
      <c r="H15" s="111">
        <v>0.14800000000000002</v>
      </c>
      <c r="I15" s="111">
        <v>0.12300000000000001</v>
      </c>
      <c r="J15" s="111">
        <v>0.122</v>
      </c>
    </row>
    <row r="16" spans="1:10" x14ac:dyDescent="0.25">
      <c r="A16" s="110">
        <f t="shared" si="0"/>
        <v>1996</v>
      </c>
      <c r="B16" s="111">
        <v>0.39</v>
      </c>
      <c r="C16" s="111">
        <v>0.28999999999999998</v>
      </c>
      <c r="D16" s="111">
        <v>0.247</v>
      </c>
      <c r="E16" s="53"/>
      <c r="F16" s="53"/>
      <c r="G16" s="110">
        <f t="shared" si="1"/>
        <v>1996</v>
      </c>
      <c r="H16" s="111">
        <v>0.14800000000000002</v>
      </c>
      <c r="I16" s="111">
        <v>0.124</v>
      </c>
      <c r="J16" s="111">
        <v>0.121</v>
      </c>
    </row>
    <row r="17" spans="1:10" x14ac:dyDescent="0.25">
      <c r="A17" s="110">
        <f t="shared" si="0"/>
        <v>1997</v>
      </c>
      <c r="B17" s="111">
        <v>0.40299999999999997</v>
      </c>
      <c r="C17" s="111">
        <v>0.3</v>
      </c>
      <c r="D17" s="111">
        <v>0.26600000000000001</v>
      </c>
      <c r="E17" s="53"/>
      <c r="F17" s="53"/>
      <c r="G17" s="110">
        <f t="shared" si="1"/>
        <v>1997</v>
      </c>
      <c r="H17" s="111">
        <v>0.155</v>
      </c>
      <c r="I17" s="111">
        <v>0.14800000000000002</v>
      </c>
      <c r="J17" s="111">
        <v>0.13400000000000001</v>
      </c>
    </row>
    <row r="18" spans="1:10" x14ac:dyDescent="0.25">
      <c r="A18" s="110">
        <f t="shared" si="0"/>
        <v>1998</v>
      </c>
      <c r="B18" s="111">
        <v>0.41899999999999998</v>
      </c>
      <c r="C18" s="111">
        <v>0.34499999999999997</v>
      </c>
      <c r="D18" s="111">
        <v>0.27800000000000002</v>
      </c>
      <c r="E18" s="53"/>
      <c r="F18" s="53"/>
      <c r="G18" s="110">
        <f t="shared" si="1"/>
        <v>1998</v>
      </c>
      <c r="H18" s="111">
        <v>0.16500000000000001</v>
      </c>
      <c r="I18" s="111">
        <v>0.156</v>
      </c>
      <c r="J18" s="111">
        <v>0.13900000000000001</v>
      </c>
    </row>
    <row r="19" spans="1:10" x14ac:dyDescent="0.25">
      <c r="A19" s="110">
        <f t="shared" si="0"/>
        <v>1999</v>
      </c>
      <c r="B19" s="111">
        <v>0.43700000000000006</v>
      </c>
      <c r="C19" s="111">
        <v>0.36799999999999999</v>
      </c>
      <c r="D19" s="111">
        <v>0.29600000000000004</v>
      </c>
      <c r="E19" s="53"/>
      <c r="F19" s="53"/>
      <c r="G19" s="110">
        <f t="shared" si="1"/>
        <v>1999</v>
      </c>
      <c r="H19" s="111">
        <v>0.17</v>
      </c>
      <c r="I19" s="111">
        <v>0.161</v>
      </c>
      <c r="J19" s="111">
        <v>0.14300000000000002</v>
      </c>
    </row>
    <row r="20" spans="1:10" x14ac:dyDescent="0.25">
      <c r="A20" s="110">
        <f t="shared" si="0"/>
        <v>2000</v>
      </c>
      <c r="B20" s="111">
        <v>0.44600000000000001</v>
      </c>
      <c r="C20" s="111">
        <v>0.37799999999999995</v>
      </c>
      <c r="D20" s="111">
        <v>0.29799999999999999</v>
      </c>
      <c r="E20" s="53"/>
      <c r="F20" s="53"/>
      <c r="G20" s="110">
        <f t="shared" si="1"/>
        <v>2000</v>
      </c>
      <c r="H20" s="111">
        <v>0.17</v>
      </c>
      <c r="I20" s="111">
        <v>0.152</v>
      </c>
      <c r="J20" s="111">
        <v>0.14000000000000001</v>
      </c>
    </row>
    <row r="21" spans="1:10" x14ac:dyDescent="0.25">
      <c r="A21" s="110">
        <f t="shared" si="0"/>
        <v>2001</v>
      </c>
      <c r="B21" s="111">
        <v>0.47399999999999998</v>
      </c>
      <c r="C21" s="111">
        <v>0.39500000000000002</v>
      </c>
      <c r="D21" s="111">
        <v>0.30399999999999999</v>
      </c>
      <c r="E21" s="53"/>
      <c r="F21" s="53"/>
      <c r="G21" s="110">
        <f t="shared" si="1"/>
        <v>2001</v>
      </c>
      <c r="H21" s="111">
        <v>0.191</v>
      </c>
      <c r="I21" s="111">
        <v>0.16</v>
      </c>
      <c r="J21" s="111">
        <v>0.14499999999999999</v>
      </c>
    </row>
    <row r="22" spans="1:10" x14ac:dyDescent="0.25">
      <c r="A22" s="110">
        <f t="shared" si="0"/>
        <v>2002</v>
      </c>
      <c r="B22" s="111">
        <v>0.45799999999999996</v>
      </c>
      <c r="C22" s="111">
        <v>0.38500000000000001</v>
      </c>
      <c r="D22" s="111">
        <v>0.28100000000000003</v>
      </c>
      <c r="E22" s="53"/>
      <c r="F22" s="53"/>
      <c r="G22" s="110">
        <f t="shared" si="1"/>
        <v>2002</v>
      </c>
      <c r="H22" s="111">
        <v>0.188</v>
      </c>
      <c r="I22" s="111">
        <v>0.157</v>
      </c>
      <c r="J22" s="111">
        <v>0.13699999999999998</v>
      </c>
    </row>
    <row r="23" spans="1:10" x14ac:dyDescent="0.25">
      <c r="A23" s="110">
        <f t="shared" si="0"/>
        <v>2003</v>
      </c>
      <c r="B23" s="111">
        <v>0.441</v>
      </c>
      <c r="C23" s="111">
        <v>0.37799999999999995</v>
      </c>
      <c r="D23" s="111">
        <v>0.26400000000000001</v>
      </c>
      <c r="E23" s="53"/>
      <c r="F23" s="53"/>
      <c r="G23" s="110">
        <f t="shared" si="1"/>
        <v>2003</v>
      </c>
      <c r="H23" s="111">
        <v>0.17399999999999999</v>
      </c>
      <c r="I23" s="111">
        <v>0.151</v>
      </c>
      <c r="J23" s="111">
        <v>0.126</v>
      </c>
    </row>
    <row r="24" spans="1:10" x14ac:dyDescent="0.25">
      <c r="A24" s="110">
        <f t="shared" si="0"/>
        <v>2004</v>
      </c>
      <c r="B24" s="111">
        <v>0.44600000000000001</v>
      </c>
      <c r="C24" s="111">
        <v>0.377</v>
      </c>
      <c r="D24" s="111">
        <v>0.26100000000000001</v>
      </c>
      <c r="E24" s="53"/>
      <c r="F24" s="53"/>
      <c r="G24" s="110">
        <f t="shared" si="1"/>
        <v>2004</v>
      </c>
      <c r="H24" s="111">
        <v>0.16699999999999998</v>
      </c>
      <c r="I24" s="111">
        <v>0.14400000000000002</v>
      </c>
      <c r="J24" s="111">
        <v>0.122</v>
      </c>
    </row>
    <row r="25" spans="1:10" x14ac:dyDescent="0.25">
      <c r="A25" s="110">
        <f t="shared" si="0"/>
        <v>2005</v>
      </c>
      <c r="B25" s="111">
        <v>0.44</v>
      </c>
      <c r="C25" s="111">
        <v>0.36700000000000005</v>
      </c>
      <c r="D25" s="111">
        <v>0.25600000000000001</v>
      </c>
      <c r="E25" s="53"/>
      <c r="F25" s="53"/>
      <c r="G25" s="110">
        <f t="shared" si="1"/>
        <v>2005</v>
      </c>
      <c r="H25" s="111">
        <v>0.16200000000000001</v>
      </c>
      <c r="I25" s="111">
        <v>0.13600000000000001</v>
      </c>
      <c r="J25" s="111">
        <v>0.115</v>
      </c>
    </row>
    <row r="26" spans="1:10" x14ac:dyDescent="0.25">
      <c r="A26" s="110">
        <f t="shared" si="0"/>
        <v>2006</v>
      </c>
      <c r="B26" s="111">
        <v>0.439</v>
      </c>
      <c r="C26" s="111">
        <v>0.36099999999999999</v>
      </c>
      <c r="D26" s="111">
        <v>0.249</v>
      </c>
      <c r="E26" s="53"/>
      <c r="F26" s="53"/>
      <c r="G26" s="110">
        <f t="shared" si="1"/>
        <v>2006</v>
      </c>
      <c r="H26" s="111">
        <v>0.157</v>
      </c>
      <c r="I26" s="111">
        <v>0.13500000000000001</v>
      </c>
      <c r="J26" s="111">
        <v>0.10800000000000001</v>
      </c>
    </row>
    <row r="27" spans="1:10" x14ac:dyDescent="0.25">
      <c r="A27" s="110">
        <f t="shared" si="0"/>
        <v>2007</v>
      </c>
      <c r="B27" s="111">
        <v>0.43799999999999994</v>
      </c>
      <c r="C27" s="111">
        <v>0.35100000000000003</v>
      </c>
      <c r="D27" s="111">
        <v>0.245</v>
      </c>
      <c r="E27" s="53"/>
      <c r="F27" s="53"/>
      <c r="G27" s="110">
        <f t="shared" si="1"/>
        <v>2007</v>
      </c>
      <c r="H27" s="111">
        <v>0.152</v>
      </c>
      <c r="I27" s="111">
        <v>0.127</v>
      </c>
      <c r="J27" s="111">
        <v>0.10400000000000001</v>
      </c>
    </row>
    <row r="28" spans="1:10" x14ac:dyDescent="0.25">
      <c r="A28" s="110">
        <f t="shared" si="0"/>
        <v>2008</v>
      </c>
      <c r="B28" s="111">
        <v>0.45799999999999996</v>
      </c>
      <c r="C28" s="111">
        <v>0.36099999999999999</v>
      </c>
      <c r="D28" s="111">
        <v>0.25700000000000001</v>
      </c>
      <c r="E28" s="53"/>
      <c r="F28" s="53"/>
      <c r="G28" s="110">
        <f t="shared" si="1"/>
        <v>2008</v>
      </c>
      <c r="H28" s="111">
        <v>0.17499999999999999</v>
      </c>
      <c r="I28" s="111">
        <v>0.13200000000000001</v>
      </c>
      <c r="J28" s="111">
        <v>0.11</v>
      </c>
    </row>
    <row r="29" spans="1:10" x14ac:dyDescent="0.25">
      <c r="A29" s="110">
        <f t="shared" si="0"/>
        <v>2009</v>
      </c>
      <c r="B29" s="111">
        <v>0.47399999999999998</v>
      </c>
      <c r="C29" s="111">
        <v>0.36599999999999999</v>
      </c>
      <c r="D29" s="111">
        <v>0.26400000000000001</v>
      </c>
      <c r="E29" s="53"/>
      <c r="F29" s="53"/>
      <c r="G29" s="110">
        <f t="shared" si="1"/>
        <v>2009</v>
      </c>
      <c r="H29" s="111">
        <v>0.17800000000000002</v>
      </c>
      <c r="I29" s="111">
        <v>0.13</v>
      </c>
      <c r="J29" s="111">
        <v>0.111</v>
      </c>
    </row>
    <row r="30" spans="1:10" x14ac:dyDescent="0.25">
      <c r="A30" s="80">
        <v>2010</v>
      </c>
      <c r="B30" s="111">
        <v>0.45700000000000002</v>
      </c>
      <c r="C30" s="111">
        <v>0.34799999999999998</v>
      </c>
      <c r="D30" s="111">
        <v>0.251</v>
      </c>
      <c r="E30" s="36"/>
      <c r="F30" s="36"/>
      <c r="G30" s="80">
        <v>2010</v>
      </c>
      <c r="H30" s="111">
        <v>0.16600000000000001</v>
      </c>
      <c r="I30" s="111">
        <v>0.12</v>
      </c>
      <c r="J30" s="111">
        <v>0.10099999999999999</v>
      </c>
    </row>
    <row r="31" spans="1:10" x14ac:dyDescent="0.25">
      <c r="A31" s="82">
        <v>2011</v>
      </c>
      <c r="B31" s="111">
        <v>0.42</v>
      </c>
      <c r="C31" s="111">
        <v>0.32</v>
      </c>
      <c r="D31" s="111">
        <v>0.23</v>
      </c>
      <c r="E31" s="32"/>
      <c r="F31" s="32"/>
      <c r="G31" s="82">
        <v>2011</v>
      </c>
      <c r="H31" s="111">
        <v>0.16</v>
      </c>
      <c r="I31" s="111">
        <v>0.11</v>
      </c>
      <c r="J31" s="111">
        <v>0.09</v>
      </c>
    </row>
    <row r="32" spans="1:10" x14ac:dyDescent="0.25">
      <c r="A32" s="82">
        <v>2012</v>
      </c>
      <c r="B32" s="111">
        <v>0.42</v>
      </c>
      <c r="C32" s="111">
        <v>0.32</v>
      </c>
      <c r="D32" s="111">
        <v>0.23</v>
      </c>
      <c r="E32" s="32"/>
      <c r="F32" s="32"/>
      <c r="G32" s="82">
        <v>2012</v>
      </c>
      <c r="H32" s="111">
        <v>0.15</v>
      </c>
      <c r="I32" s="111">
        <v>0.11</v>
      </c>
      <c r="J32" s="111">
        <v>0.09</v>
      </c>
    </row>
    <row r="35" spans="1:4" x14ac:dyDescent="0.25">
      <c r="A35" s="252" t="s">
        <v>34</v>
      </c>
      <c r="B35" s="32"/>
      <c r="C35" s="32"/>
      <c r="D35" s="32"/>
    </row>
    <row r="36" spans="1:4" x14ac:dyDescent="0.25">
      <c r="A36" s="252"/>
      <c r="B36" s="32"/>
      <c r="C36" s="32"/>
      <c r="D36" s="32"/>
    </row>
    <row r="37" spans="1:4" x14ac:dyDescent="0.25">
      <c r="A37" s="32" t="s">
        <v>753</v>
      </c>
      <c r="B37" s="32"/>
      <c r="C37" s="32"/>
      <c r="D37" s="32"/>
    </row>
    <row r="38" spans="1:4" x14ac:dyDescent="0.25">
      <c r="A38" s="32"/>
      <c r="B38" s="32"/>
      <c r="C38" s="32"/>
      <c r="D38" s="32"/>
    </row>
    <row r="39" spans="1:4" x14ac:dyDescent="0.25">
      <c r="A39" s="32" t="s">
        <v>754</v>
      </c>
      <c r="B39" s="32"/>
      <c r="C39" s="32"/>
      <c r="D39" s="32"/>
    </row>
  </sheetData>
  <mergeCells count="6">
    <mergeCell ref="A8:A9"/>
    <mergeCell ref="B8:D8"/>
    <mergeCell ref="G8:G9"/>
    <mergeCell ref="H8:J8"/>
    <mergeCell ref="G6:J7"/>
    <mergeCell ref="A6:D7"/>
  </mergeCells>
  <hyperlinks>
    <hyperlink ref="A3" location="TableOfContents!A1" display="Back"/>
  </hyperlinks>
  <pageMargins left="0.7" right="0.7" top="0.75" bottom="0.75" header="0.3" footer="0.3"/>
  <pageSetup orientation="portrait" verticalDpi="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TableOfContents</vt:lpstr>
      <vt:lpstr>Data 1</vt:lpstr>
      <vt:lpstr>Data 2</vt:lpstr>
      <vt:lpstr>Data 3</vt:lpstr>
      <vt:lpstr>Data 4</vt:lpstr>
      <vt:lpstr>Data 5</vt:lpstr>
      <vt:lpstr>Data 6</vt:lpstr>
      <vt:lpstr>Data 7</vt:lpstr>
      <vt:lpstr>Data 8</vt:lpstr>
      <vt:lpstr>Data 9</vt:lpstr>
      <vt:lpstr>Data 10</vt:lpstr>
      <vt:lpstr>Data 11</vt:lpstr>
      <vt:lpstr>Data 12</vt:lpstr>
      <vt:lpstr>Data 13</vt:lpstr>
      <vt:lpstr>Data 14</vt:lpstr>
      <vt:lpstr>Data 15</vt:lpstr>
      <vt:lpstr>Data 16</vt:lpstr>
      <vt:lpstr>Data 17</vt:lpstr>
      <vt:lpstr>Data 18</vt:lpstr>
      <vt:lpstr>Data 19</vt:lpstr>
      <vt:lpstr>Data 20</vt:lpstr>
      <vt:lpstr>Data 21</vt:lpstr>
      <vt:lpstr>Data 22</vt:lpstr>
      <vt:lpstr>Data 23</vt:lpstr>
      <vt:lpstr>Data 24</vt:lpstr>
      <vt:lpstr>Data 25</vt:lpstr>
      <vt:lpstr>Data 26</vt:lpstr>
      <vt:lpstr>Data 27</vt:lpstr>
      <vt:lpstr>Data 28</vt:lpstr>
      <vt:lpstr>Data 29</vt:lpstr>
      <vt:lpstr>Data 30</vt:lpstr>
      <vt:lpstr>Data 31</vt:lpstr>
      <vt:lpstr>Data 32 </vt:lpstr>
      <vt:lpstr>Data 33 </vt:lpstr>
      <vt:lpstr>Data 34</vt:lpstr>
      <vt:lpstr>Data 35</vt:lpstr>
      <vt:lpstr>Data 36</vt:lpstr>
      <vt:lpstr>Data 37</vt:lpstr>
      <vt:lpstr>Data 38</vt:lpstr>
      <vt:lpstr>Data 39 </vt:lpstr>
      <vt:lpstr>Data 40</vt:lpstr>
      <vt:lpstr>Data 41</vt:lpstr>
      <vt:lpstr>Data 42</vt:lpstr>
      <vt:lpstr>Data 43</vt:lpstr>
      <vt:lpstr>Data 44</vt:lpstr>
      <vt:lpstr>Data 45</vt:lpstr>
      <vt:lpstr>Data 46</vt:lpstr>
      <vt:lpstr>Data 47</vt:lpstr>
      <vt:lpstr>Data 48</vt:lpstr>
      <vt:lpstr>Data 49</vt:lpstr>
      <vt:lpstr>Data 50</vt:lpstr>
      <vt:lpstr>Data 51</vt:lpstr>
      <vt:lpstr>Data 52</vt:lpstr>
      <vt:lpstr>Data 53 </vt:lpstr>
      <vt:lpstr>Data 54</vt:lpstr>
      <vt:lpstr>Data 55</vt:lpstr>
      <vt:lpstr>Data 56</vt:lpstr>
      <vt:lpstr>Data 57</vt:lpstr>
      <vt:lpstr>Data 58</vt:lpstr>
      <vt:lpstr>Data 59</vt:lpstr>
      <vt:lpstr>Data 60</vt:lpstr>
      <vt:lpstr>Data 61 </vt:lpstr>
      <vt:lpstr>Data 62</vt:lpstr>
      <vt:lpstr>Data 63</vt:lpstr>
      <vt:lpstr>Data 64</vt:lpstr>
      <vt:lpstr>Data 65</vt:lpstr>
      <vt:lpstr>Data 66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jelder</dc:creator>
  <cp:lastModifiedBy>Hong Han</cp:lastModifiedBy>
  <cp:lastPrinted>2014-02-10T14:43:19Z</cp:lastPrinted>
  <dcterms:created xsi:type="dcterms:W3CDTF">2012-07-16T19:27:36Z</dcterms:created>
  <dcterms:modified xsi:type="dcterms:W3CDTF">2015-07-10T14:37:01Z</dcterms:modified>
</cp:coreProperties>
</file>